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65" windowWidth="19440" windowHeight="15600" tabRatio="500"/>
  </bookViews>
  <sheets>
    <sheet name="Foglio1" sheetId="1" r:id="rId1"/>
    <sheet name="Foglio2" sheetId="2" r:id="rId2"/>
  </sheets>
  <calcPr calcId="114210" concurrentCalc="0"/>
</workbook>
</file>

<file path=xl/calcChain.xml><?xml version="1.0" encoding="utf-8"?>
<calcChain xmlns="http://schemas.openxmlformats.org/spreadsheetml/2006/main">
  <c r="AC5" i="1"/>
  <c r="W5"/>
  <c r="AA5"/>
  <c r="AD5"/>
  <c r="AB5"/>
  <c r="Z5"/>
  <c r="AD4"/>
  <c r="AD6"/>
  <c r="AD7"/>
  <c r="AD8"/>
  <c r="AD10"/>
  <c r="AC4"/>
  <c r="AC6"/>
  <c r="AC7"/>
  <c r="AC8"/>
  <c r="AC10"/>
  <c r="AB4"/>
  <c r="AB6"/>
  <c r="AB7"/>
  <c r="AB8"/>
  <c r="AB10"/>
  <c r="AA4"/>
  <c r="AA6"/>
  <c r="AA7"/>
  <c r="AA8"/>
  <c r="AA10"/>
  <c r="Z4"/>
  <c r="Z6"/>
  <c r="Z7"/>
  <c r="Z8"/>
  <c r="Z10"/>
  <c r="Y4"/>
  <c r="Y5"/>
  <c r="Y6"/>
  <c r="Y7"/>
  <c r="Y8"/>
  <c r="Y10"/>
  <c r="X5"/>
  <c r="V5"/>
  <c r="U5"/>
  <c r="T5"/>
  <c r="O5"/>
  <c r="M5"/>
  <c r="J7"/>
  <c r="J6"/>
  <c r="J5"/>
  <c r="I5"/>
  <c r="H5"/>
  <c r="F5"/>
  <c r="E5"/>
  <c r="D6"/>
  <c r="D5"/>
  <c r="C7"/>
  <c r="B7"/>
  <c r="C6"/>
  <c r="C5"/>
  <c r="B6"/>
  <c r="B5"/>
  <c r="X4"/>
  <c r="X6"/>
  <c r="X7"/>
  <c r="X8"/>
  <c r="X10"/>
  <c r="W4"/>
  <c r="W6"/>
  <c r="W7"/>
  <c r="W8"/>
  <c r="W10"/>
  <c r="V4"/>
  <c r="V6"/>
  <c r="V7"/>
  <c r="V8"/>
  <c r="V10"/>
  <c r="U4"/>
  <c r="U6"/>
  <c r="U7"/>
  <c r="U8"/>
  <c r="U10"/>
  <c r="T4"/>
  <c r="T6"/>
  <c r="T7"/>
  <c r="T8"/>
  <c r="T10"/>
  <c r="S4"/>
  <c r="S5"/>
  <c r="S6"/>
  <c r="S7"/>
  <c r="S8"/>
  <c r="S10"/>
  <c r="R4"/>
  <c r="R5"/>
  <c r="R6"/>
  <c r="R7"/>
  <c r="R8"/>
  <c r="R10"/>
  <c r="Q4"/>
  <c r="Q5"/>
  <c r="Q6"/>
  <c r="Q7"/>
  <c r="Q8"/>
  <c r="Q10"/>
  <c r="P4"/>
  <c r="P5"/>
  <c r="P6"/>
  <c r="P7"/>
  <c r="P8"/>
  <c r="P10"/>
  <c r="O4"/>
  <c r="O6"/>
  <c r="O7"/>
  <c r="O8"/>
  <c r="O10"/>
  <c r="N4"/>
  <c r="N5"/>
  <c r="N6"/>
  <c r="N7"/>
  <c r="N8"/>
  <c r="N10"/>
  <c r="M4"/>
  <c r="M6"/>
  <c r="M7"/>
  <c r="M8"/>
  <c r="M10"/>
  <c r="L4"/>
  <c r="L5"/>
  <c r="L6"/>
  <c r="L7"/>
  <c r="L8"/>
  <c r="L10"/>
  <c r="K4"/>
  <c r="K5"/>
  <c r="K6"/>
  <c r="K7"/>
  <c r="K8"/>
  <c r="K10"/>
  <c r="J4"/>
  <c r="J8"/>
  <c r="J10"/>
  <c r="I4"/>
  <c r="I6"/>
  <c r="I7"/>
  <c r="I8"/>
  <c r="I10"/>
  <c r="H4"/>
  <c r="H6"/>
  <c r="H7"/>
  <c r="H8"/>
  <c r="H10"/>
  <c r="F4"/>
  <c r="F6"/>
  <c r="F7"/>
  <c r="F8"/>
  <c r="F10"/>
  <c r="E4"/>
  <c r="E6"/>
  <c r="E7"/>
  <c r="E8"/>
  <c r="E10"/>
  <c r="D4"/>
  <c r="D7"/>
  <c r="D8"/>
  <c r="D10"/>
  <c r="C4"/>
  <c r="C8"/>
  <c r="C10"/>
  <c r="B4"/>
  <c r="B8"/>
  <c r="B10"/>
  <c r="S48"/>
  <c r="S49"/>
  <c r="S50"/>
  <c r="S51"/>
  <c r="S52"/>
  <c r="S54"/>
  <c r="R48"/>
  <c r="R49"/>
  <c r="R50"/>
  <c r="R51"/>
  <c r="R52"/>
  <c r="R54"/>
  <c r="Q48"/>
  <c r="Q49"/>
  <c r="Q50"/>
  <c r="Q51"/>
  <c r="Q52"/>
  <c r="Q54"/>
  <c r="P48"/>
  <c r="P49"/>
  <c r="P50"/>
  <c r="P51"/>
  <c r="P52"/>
  <c r="P54"/>
  <c r="O48"/>
  <c r="O49"/>
  <c r="O50"/>
  <c r="O51"/>
  <c r="O52"/>
  <c r="O54"/>
  <c r="N48"/>
  <c r="N49"/>
  <c r="N50"/>
  <c r="N51"/>
  <c r="N52"/>
  <c r="N54"/>
  <c r="M48"/>
  <c r="M49"/>
  <c r="M50"/>
  <c r="M51"/>
  <c r="M52"/>
  <c r="M54"/>
  <c r="L48"/>
  <c r="L49"/>
  <c r="L50"/>
  <c r="L51"/>
  <c r="L52"/>
  <c r="L54"/>
  <c r="K48"/>
  <c r="K49"/>
  <c r="K50"/>
  <c r="K51"/>
  <c r="K52"/>
  <c r="K54"/>
  <c r="J52"/>
  <c r="J54"/>
  <c r="I48"/>
  <c r="I49"/>
  <c r="I50"/>
  <c r="I51"/>
  <c r="I52"/>
  <c r="I54"/>
  <c r="H48"/>
  <c r="H49"/>
  <c r="H50"/>
  <c r="H51"/>
  <c r="H52"/>
  <c r="H54"/>
  <c r="G48"/>
  <c r="G49"/>
  <c r="G50"/>
  <c r="G51"/>
  <c r="G52"/>
  <c r="G54"/>
  <c r="J51"/>
  <c r="J50"/>
  <c r="J48"/>
  <c r="J49"/>
  <c r="J31"/>
  <c r="J32"/>
  <c r="J33"/>
  <c r="J34"/>
  <c r="J36"/>
  <c r="I31"/>
  <c r="I32"/>
  <c r="I33"/>
  <c r="I34"/>
  <c r="I36"/>
  <c r="H31"/>
  <c r="H32"/>
  <c r="H33"/>
  <c r="H34"/>
  <c r="H36"/>
  <c r="G31"/>
  <c r="G32"/>
  <c r="G33"/>
  <c r="G34"/>
  <c r="G36"/>
  <c r="X16"/>
  <c r="X17"/>
  <c r="X18"/>
  <c r="X19"/>
  <c r="X20"/>
  <c r="X22"/>
  <c r="W16"/>
  <c r="W17"/>
  <c r="W18"/>
  <c r="W19"/>
  <c r="W20"/>
  <c r="W22"/>
  <c r="V16"/>
  <c r="V17"/>
  <c r="V18"/>
  <c r="V19"/>
  <c r="V20"/>
  <c r="V22"/>
  <c r="U16"/>
  <c r="U17"/>
  <c r="U18"/>
  <c r="U19"/>
  <c r="U20"/>
  <c r="U22"/>
  <c r="T16"/>
  <c r="T17"/>
  <c r="T18"/>
  <c r="T19"/>
  <c r="T20"/>
  <c r="T22"/>
  <c r="S16"/>
  <c r="S17"/>
  <c r="S18"/>
  <c r="S19"/>
  <c r="S20"/>
  <c r="S22"/>
  <c r="R16"/>
  <c r="R17"/>
  <c r="R18"/>
  <c r="R19"/>
  <c r="R20"/>
  <c r="R22"/>
  <c r="Q16"/>
  <c r="Q17"/>
  <c r="Q18"/>
  <c r="Q19"/>
  <c r="Q20"/>
  <c r="Q22"/>
  <c r="P16"/>
  <c r="P17"/>
  <c r="P18"/>
  <c r="P19"/>
  <c r="P20"/>
  <c r="P22"/>
  <c r="O16"/>
  <c r="O17"/>
  <c r="O18"/>
  <c r="O19"/>
  <c r="O20"/>
  <c r="O22"/>
  <c r="N16"/>
  <c r="N17"/>
  <c r="N18"/>
  <c r="N19"/>
  <c r="N20"/>
  <c r="N22"/>
  <c r="M16"/>
  <c r="M17"/>
  <c r="M18"/>
  <c r="M19"/>
  <c r="M20"/>
  <c r="M22"/>
  <c r="L16"/>
  <c r="L17"/>
  <c r="L18"/>
  <c r="L19"/>
  <c r="L20"/>
  <c r="L22"/>
  <c r="K16"/>
  <c r="K17"/>
  <c r="K18"/>
  <c r="K19"/>
  <c r="K20"/>
  <c r="K22"/>
  <c r="J16"/>
  <c r="J17"/>
  <c r="J18"/>
  <c r="J19"/>
  <c r="J20"/>
  <c r="J22"/>
  <c r="I16"/>
  <c r="I17"/>
  <c r="I18"/>
  <c r="I19"/>
  <c r="I20"/>
  <c r="I22"/>
  <c r="H16"/>
  <c r="H17"/>
  <c r="H18"/>
  <c r="H19"/>
  <c r="H20"/>
  <c r="H22"/>
  <c r="G16"/>
  <c r="G17"/>
  <c r="G18"/>
  <c r="G19"/>
  <c r="G20"/>
  <c r="G22"/>
  <c r="Z61"/>
  <c r="Y61"/>
  <c r="X61"/>
  <c r="W61"/>
  <c r="V61"/>
  <c r="U60"/>
  <c r="U61"/>
  <c r="U62"/>
  <c r="U63"/>
  <c r="U64"/>
  <c r="U66"/>
  <c r="S60"/>
  <c r="S61"/>
  <c r="S62"/>
  <c r="S63"/>
  <c r="S64"/>
  <c r="S66"/>
  <c r="T60"/>
  <c r="T61"/>
  <c r="T62"/>
  <c r="T63"/>
  <c r="T64"/>
  <c r="T66"/>
  <c r="R60"/>
  <c r="R61"/>
  <c r="R62"/>
  <c r="R63"/>
  <c r="R64"/>
  <c r="R66"/>
  <c r="Q60"/>
  <c r="Q61"/>
  <c r="Q62"/>
  <c r="Q63"/>
  <c r="Q64"/>
  <c r="Q66"/>
  <c r="P61"/>
  <c r="O61"/>
  <c r="N61"/>
  <c r="M61"/>
  <c r="L60"/>
  <c r="L61"/>
  <c r="L62"/>
  <c r="L63"/>
  <c r="L64"/>
  <c r="L66"/>
  <c r="K64"/>
  <c r="K63"/>
  <c r="K62"/>
  <c r="K61"/>
  <c r="J61"/>
  <c r="I61"/>
  <c r="H61"/>
  <c r="G61"/>
  <c r="G60"/>
  <c r="G62"/>
  <c r="G63"/>
  <c r="G64"/>
  <c r="G66"/>
  <c r="F61"/>
  <c r="E60"/>
  <c r="E61"/>
  <c r="E62"/>
  <c r="E63"/>
  <c r="E64"/>
  <c r="E66"/>
  <c r="D63"/>
  <c r="D62"/>
  <c r="D61"/>
  <c r="C60"/>
  <c r="C61"/>
  <c r="C62"/>
  <c r="C63"/>
  <c r="C64"/>
  <c r="C66"/>
  <c r="B63"/>
  <c r="B62"/>
  <c r="B61"/>
  <c r="Z60"/>
  <c r="Z62"/>
  <c r="Z63"/>
  <c r="Z64"/>
  <c r="Z66"/>
  <c r="Y60"/>
  <c r="Y62"/>
  <c r="Y63"/>
  <c r="Y64"/>
  <c r="Y66"/>
  <c r="X60"/>
  <c r="X62"/>
  <c r="X63"/>
  <c r="X64"/>
  <c r="X66"/>
  <c r="W60"/>
  <c r="W62"/>
  <c r="W63"/>
  <c r="W64"/>
  <c r="W66"/>
  <c r="V60"/>
  <c r="V62"/>
  <c r="V63"/>
  <c r="V64"/>
  <c r="V66"/>
  <c r="P60"/>
  <c r="P62"/>
  <c r="P63"/>
  <c r="P64"/>
  <c r="P66"/>
  <c r="O60"/>
  <c r="O62"/>
  <c r="O63"/>
  <c r="O64"/>
  <c r="O66"/>
  <c r="N60"/>
  <c r="N62"/>
  <c r="N63"/>
  <c r="N64"/>
  <c r="N66"/>
  <c r="M60"/>
  <c r="M62"/>
  <c r="M63"/>
  <c r="M64"/>
  <c r="M66"/>
  <c r="K66"/>
  <c r="J60"/>
  <c r="J62"/>
  <c r="J63"/>
  <c r="J64"/>
  <c r="J66"/>
  <c r="I60"/>
  <c r="I62"/>
  <c r="I63"/>
  <c r="I64"/>
  <c r="I66"/>
  <c r="H60"/>
  <c r="H62"/>
  <c r="H63"/>
  <c r="H64"/>
  <c r="H66"/>
  <c r="F60"/>
  <c r="F62"/>
  <c r="F63"/>
  <c r="F64"/>
  <c r="F66"/>
  <c r="D60"/>
  <c r="D64"/>
  <c r="D66"/>
  <c r="B60"/>
  <c r="B64"/>
  <c r="B66"/>
  <c r="K60"/>
  <c r="F49"/>
  <c r="E49"/>
  <c r="D51"/>
  <c r="D50"/>
  <c r="D49"/>
  <c r="C51"/>
  <c r="C50"/>
  <c r="C49"/>
  <c r="B51"/>
  <c r="B50"/>
  <c r="B49"/>
  <c r="F48"/>
  <c r="F50"/>
  <c r="F51"/>
  <c r="F52"/>
  <c r="F54"/>
  <c r="E48"/>
  <c r="E50"/>
  <c r="E51"/>
  <c r="E52"/>
  <c r="E54"/>
  <c r="D48"/>
  <c r="D52"/>
  <c r="D54"/>
  <c r="C48"/>
  <c r="C52"/>
  <c r="C54"/>
  <c r="B48"/>
  <c r="B52"/>
  <c r="B54"/>
  <c r="F31"/>
  <c r="F32"/>
  <c r="F33"/>
  <c r="F34"/>
  <c r="F36"/>
  <c r="E31"/>
  <c r="E32"/>
  <c r="E33"/>
  <c r="E34"/>
  <c r="E36"/>
  <c r="D31"/>
  <c r="D32"/>
  <c r="D33"/>
  <c r="D34"/>
  <c r="D36"/>
  <c r="C31"/>
  <c r="C32"/>
  <c r="C33"/>
  <c r="C34"/>
  <c r="C36"/>
  <c r="B31"/>
  <c r="B32"/>
  <c r="B33"/>
  <c r="B34"/>
  <c r="B36"/>
  <c r="F16"/>
  <c r="F17"/>
  <c r="E16"/>
  <c r="E17"/>
  <c r="D16"/>
  <c r="D17"/>
  <c r="C16"/>
  <c r="C17"/>
  <c r="B19"/>
  <c r="B16"/>
  <c r="B17"/>
  <c r="D18"/>
  <c r="C19"/>
  <c r="C18"/>
  <c r="F18"/>
  <c r="F19"/>
  <c r="F20"/>
  <c r="F22"/>
  <c r="E18"/>
  <c r="E19"/>
  <c r="E20"/>
  <c r="E22"/>
  <c r="D19"/>
  <c r="D20"/>
  <c r="D22"/>
  <c r="B18"/>
  <c r="C20"/>
  <c r="C22"/>
  <c r="B20"/>
  <c r="B22"/>
</calcChain>
</file>

<file path=xl/sharedStrings.xml><?xml version="1.0" encoding="utf-8"?>
<sst xmlns="http://schemas.openxmlformats.org/spreadsheetml/2006/main" count="165" uniqueCount="71">
  <si>
    <t>larghezza</t>
  </si>
  <si>
    <t>lunghezza</t>
  </si>
  <si>
    <t>area corridoi laterali</t>
  </si>
  <si>
    <t>area corridoi interni</t>
  </si>
  <si>
    <t>spazio utile per alunni</t>
  </si>
  <si>
    <t>spazio individuale</t>
  </si>
  <si>
    <t>numero alunni</t>
  </si>
  <si>
    <t>AREA TOTALE</t>
  </si>
  <si>
    <t>AULA 11</t>
  </si>
  <si>
    <t>AULA 12</t>
  </si>
  <si>
    <t>AULA 17</t>
  </si>
  <si>
    <t>T1</t>
  </si>
  <si>
    <t>AULA 13</t>
  </si>
  <si>
    <t>AULA 18</t>
  </si>
  <si>
    <t>AULA 19</t>
  </si>
  <si>
    <t>AULA 20</t>
  </si>
  <si>
    <t>AULA 22</t>
  </si>
  <si>
    <t>AULA RIUNIONI</t>
  </si>
  <si>
    <t>AULA T1</t>
  </si>
  <si>
    <t>AULA 1</t>
  </si>
  <si>
    <t>AULA 2</t>
  </si>
  <si>
    <t>AULA 3</t>
  </si>
  <si>
    <t>AULA 4</t>
  </si>
  <si>
    <t>AULA 5</t>
  </si>
  <si>
    <t>AULA 6</t>
  </si>
  <si>
    <t>AULA 7</t>
  </si>
  <si>
    <t>AULA 8</t>
  </si>
  <si>
    <t>AULA 9</t>
  </si>
  <si>
    <t>AULA 10</t>
  </si>
  <si>
    <t>AULA 14</t>
  </si>
  <si>
    <t>AULA 15</t>
  </si>
  <si>
    <t>AULA 16</t>
  </si>
  <si>
    <t>A tot - larghezza *2</t>
  </si>
  <si>
    <t>AMORETTI 63</t>
  </si>
  <si>
    <t>Sede entrale</t>
  </si>
  <si>
    <t>Via Cittadini</t>
  </si>
  <si>
    <t>AULA C1</t>
  </si>
  <si>
    <t>AULA C2</t>
  </si>
  <si>
    <t>AULA C3</t>
  </si>
  <si>
    <t>AULA C4</t>
  </si>
  <si>
    <t>AULA C5</t>
  </si>
  <si>
    <t>AULA C6</t>
  </si>
  <si>
    <t>AULA C7</t>
  </si>
  <si>
    <t>AULA C8</t>
  </si>
  <si>
    <t>AULA C9</t>
  </si>
  <si>
    <t>AULA C10</t>
  </si>
  <si>
    <t>AULA C12</t>
  </si>
  <si>
    <t>AULA C13</t>
  </si>
  <si>
    <t>AULA C14</t>
  </si>
  <si>
    <t>AULA C16</t>
  </si>
  <si>
    <t>AULA C17</t>
  </si>
  <si>
    <t>AULA C18</t>
  </si>
  <si>
    <t>AULA C19</t>
  </si>
  <si>
    <t>AULA C20</t>
  </si>
  <si>
    <t>Olmo</t>
  </si>
  <si>
    <t>AULA S1</t>
  </si>
  <si>
    <t>AULA S2</t>
  </si>
  <si>
    <t>AULA S3</t>
  </si>
  <si>
    <t>AULA S4</t>
  </si>
  <si>
    <t>AULA S5</t>
  </si>
  <si>
    <t>AULA S6</t>
  </si>
  <si>
    <t>AMORETTI 61</t>
  </si>
  <si>
    <t>AULA 23</t>
  </si>
  <si>
    <t>AULA 24</t>
  </si>
  <si>
    <t>AULA 25</t>
  </si>
  <si>
    <t>AULA 26</t>
  </si>
  <si>
    <t>AULA 27</t>
  </si>
  <si>
    <t>AULA 28</t>
  </si>
  <si>
    <t>AULA 29</t>
  </si>
  <si>
    <t>AULA 21</t>
  </si>
  <si>
    <t>?</t>
  </si>
</sst>
</file>

<file path=xl/styles.xml><?xml version="1.0" encoding="utf-8"?>
<styleSheet xmlns="http://schemas.openxmlformats.org/spreadsheetml/2006/main">
  <fonts count="10">
    <font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sz val="7"/>
      <color indexed="8"/>
      <name val="Calibri"/>
      <family val="2"/>
    </font>
    <font>
      <sz val="6"/>
      <color indexed="8"/>
      <name val="Calibri"/>
      <family val="2"/>
    </font>
    <font>
      <sz val="5"/>
      <color indexed="8"/>
      <name val="Calibri"/>
      <family val="2"/>
    </font>
    <font>
      <sz val="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6" fillId="2" borderId="4" xfId="0" applyNumberFormat="1" applyFont="1" applyFill="1" applyBorder="1" applyAlignment="1">
      <alignment horizontal="center"/>
    </xf>
    <xf numFmtId="2" fontId="6" fillId="2" borderId="5" xfId="0" applyNumberFormat="1" applyFont="1" applyFill="1" applyBorder="1" applyAlignment="1">
      <alignment horizontal="center"/>
    </xf>
    <xf numFmtId="2" fontId="6" fillId="0" borderId="5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1" fontId="5" fillId="2" borderId="3" xfId="0" applyNumberFormat="1" applyFont="1" applyFill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1" fontId="5" fillId="0" borderId="8" xfId="0" applyNumberFormat="1" applyFont="1" applyBorder="1" applyAlignment="1">
      <alignment horizontal="center"/>
    </xf>
    <xf numFmtId="0" fontId="6" fillId="0" borderId="0" xfId="0" applyFont="1"/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4" fillId="0" borderId="0" xfId="0" applyFont="1" applyBorder="1"/>
    <xf numFmtId="0" fontId="8" fillId="0" borderId="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2" fontId="6" fillId="0" borderId="5" xfId="0" applyNumberFormat="1" applyFont="1" applyFill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66"/>
  <sheetViews>
    <sheetView tabSelected="1" topLeftCell="I1" zoomScale="200" workbookViewId="0">
      <selection activeCell="AC15" sqref="AC15"/>
    </sheetView>
  </sheetViews>
  <sheetFormatPr defaultColWidth="11" defaultRowHeight="11.25"/>
  <cols>
    <col min="1" max="1" width="13.375" style="4" customWidth="1"/>
    <col min="2" max="2" width="3.875" style="22" customWidth="1"/>
    <col min="3" max="3" width="4.5" style="22" customWidth="1"/>
    <col min="4" max="30" width="3.375" style="22" customWidth="1"/>
    <col min="31" max="16384" width="11" style="4"/>
  </cols>
  <sheetData>
    <row r="1" spans="1:30" ht="12" thickBot="1">
      <c r="A1" s="3" t="s">
        <v>61</v>
      </c>
      <c r="B1" s="28" t="s">
        <v>19</v>
      </c>
      <c r="C1" s="29" t="s">
        <v>20</v>
      </c>
      <c r="D1" s="30" t="s">
        <v>21</v>
      </c>
      <c r="E1" s="31" t="s">
        <v>22</v>
      </c>
      <c r="F1" s="30" t="s">
        <v>23</v>
      </c>
      <c r="G1" s="30" t="s">
        <v>24</v>
      </c>
      <c r="H1" s="30" t="s">
        <v>25</v>
      </c>
      <c r="I1" s="30" t="s">
        <v>26</v>
      </c>
      <c r="J1" s="30" t="s">
        <v>27</v>
      </c>
      <c r="K1" s="30" t="s">
        <v>28</v>
      </c>
      <c r="L1" s="30" t="s">
        <v>8</v>
      </c>
      <c r="M1" s="30" t="s">
        <v>9</v>
      </c>
      <c r="N1" s="30" t="s">
        <v>12</v>
      </c>
      <c r="O1" s="30" t="s">
        <v>29</v>
      </c>
      <c r="P1" s="30" t="s">
        <v>30</v>
      </c>
      <c r="Q1" s="30" t="s">
        <v>31</v>
      </c>
      <c r="R1" s="30" t="s">
        <v>10</v>
      </c>
      <c r="S1" s="30" t="s">
        <v>13</v>
      </c>
      <c r="T1" s="30" t="s">
        <v>14</v>
      </c>
      <c r="U1" s="30" t="s">
        <v>15</v>
      </c>
      <c r="V1" s="30" t="s">
        <v>69</v>
      </c>
      <c r="W1" s="36" t="s">
        <v>16</v>
      </c>
      <c r="X1" s="30" t="s">
        <v>62</v>
      </c>
      <c r="Y1" s="30" t="s">
        <v>63</v>
      </c>
      <c r="Z1" s="30" t="s">
        <v>64</v>
      </c>
      <c r="AA1" s="30" t="s">
        <v>65</v>
      </c>
      <c r="AB1" s="30" t="s">
        <v>66</v>
      </c>
      <c r="AC1" s="30" t="s">
        <v>67</v>
      </c>
      <c r="AD1" s="30" t="s">
        <v>68</v>
      </c>
    </row>
    <row r="2" spans="1:30">
      <c r="A2" s="5" t="s">
        <v>0</v>
      </c>
      <c r="B2" s="8">
        <v>4.67</v>
      </c>
      <c r="C2" s="9">
        <v>5.95</v>
      </c>
      <c r="D2" s="10">
        <v>6.36</v>
      </c>
      <c r="E2" s="10">
        <v>6.36</v>
      </c>
      <c r="F2" s="10">
        <v>6.36</v>
      </c>
      <c r="G2" s="11" t="s">
        <v>70</v>
      </c>
      <c r="H2" s="10">
        <v>7.26</v>
      </c>
      <c r="I2" s="10">
        <v>6.36</v>
      </c>
      <c r="J2" s="10">
        <v>6.33</v>
      </c>
      <c r="K2" s="10">
        <v>6.36</v>
      </c>
      <c r="L2" s="10">
        <v>6.36</v>
      </c>
      <c r="M2" s="10">
        <v>6.33</v>
      </c>
      <c r="N2" s="10">
        <v>6.36</v>
      </c>
      <c r="O2" s="10">
        <v>7</v>
      </c>
      <c r="P2" s="10">
        <v>6.36</v>
      </c>
      <c r="Q2" s="10">
        <v>6.33</v>
      </c>
      <c r="R2" s="10">
        <v>6.36</v>
      </c>
      <c r="S2" s="10">
        <v>6.35</v>
      </c>
      <c r="T2" s="10">
        <v>6.33</v>
      </c>
      <c r="U2" s="10">
        <v>6.36</v>
      </c>
      <c r="V2" s="10">
        <v>7.26</v>
      </c>
      <c r="W2" s="37">
        <v>6.36</v>
      </c>
      <c r="X2" s="11">
        <v>6.33</v>
      </c>
      <c r="Y2" s="10">
        <v>6.36</v>
      </c>
      <c r="Z2" s="10">
        <v>7</v>
      </c>
      <c r="AA2" s="10">
        <v>6.36</v>
      </c>
      <c r="AB2" s="10">
        <v>6.34</v>
      </c>
      <c r="AC2" s="37">
        <v>6.43</v>
      </c>
      <c r="AD2" s="12">
        <v>6.42</v>
      </c>
    </row>
    <row r="3" spans="1:30">
      <c r="A3" s="5" t="s">
        <v>1</v>
      </c>
      <c r="B3" s="8">
        <v>10.9</v>
      </c>
      <c r="C3" s="9">
        <v>11</v>
      </c>
      <c r="D3" s="10">
        <v>6.69</v>
      </c>
      <c r="E3" s="10">
        <v>6.87</v>
      </c>
      <c r="F3" s="10">
        <v>6.78</v>
      </c>
      <c r="G3" s="11" t="s">
        <v>70</v>
      </c>
      <c r="H3" s="10">
        <v>10.36</v>
      </c>
      <c r="I3" s="10">
        <v>6.56</v>
      </c>
      <c r="J3" s="10">
        <v>6.54</v>
      </c>
      <c r="K3" s="10">
        <v>6.69</v>
      </c>
      <c r="L3" s="10">
        <v>6.87</v>
      </c>
      <c r="M3" s="10">
        <v>6.46</v>
      </c>
      <c r="N3" s="10">
        <v>6.56</v>
      </c>
      <c r="O3" s="10">
        <v>10.32</v>
      </c>
      <c r="P3" s="10">
        <v>6.55</v>
      </c>
      <c r="Q3" s="10">
        <v>6.26</v>
      </c>
      <c r="R3" s="10">
        <v>6.79</v>
      </c>
      <c r="S3" s="10">
        <v>6.59</v>
      </c>
      <c r="T3" s="10">
        <v>7.29</v>
      </c>
      <c r="U3" s="10">
        <v>7.16</v>
      </c>
      <c r="V3" s="10">
        <v>11.54</v>
      </c>
      <c r="W3" s="37">
        <v>13.89</v>
      </c>
      <c r="X3" s="11">
        <v>6.54</v>
      </c>
      <c r="Y3" s="10">
        <v>13.6</v>
      </c>
      <c r="Z3" s="10">
        <v>9.2100000000000009</v>
      </c>
      <c r="AA3" s="10">
        <v>13.49</v>
      </c>
      <c r="AB3" s="10">
        <v>6.26</v>
      </c>
      <c r="AC3" s="37">
        <v>13.89</v>
      </c>
      <c r="AD3" s="10">
        <v>7.29</v>
      </c>
    </row>
    <row r="4" spans="1:30">
      <c r="A4" s="5" t="s">
        <v>7</v>
      </c>
      <c r="B4" s="13">
        <f>B2*B3</f>
        <v>50.902999999999999</v>
      </c>
      <c r="C4" s="14">
        <f>C2*C3</f>
        <v>65.45</v>
      </c>
      <c r="D4" s="15">
        <f>D2*D3</f>
        <v>42.548400000000008</v>
      </c>
      <c r="E4" s="15">
        <f>E2*E3</f>
        <v>43.693200000000004</v>
      </c>
      <c r="F4" s="15">
        <f>F2*F3</f>
        <v>43.120800000000003</v>
      </c>
      <c r="G4" s="15" t="s">
        <v>70</v>
      </c>
      <c r="H4" s="15">
        <f t="shared" ref="H4:AD4" si="0">H2*H3</f>
        <v>75.2136</v>
      </c>
      <c r="I4" s="15">
        <f t="shared" si="0"/>
        <v>41.721600000000002</v>
      </c>
      <c r="J4" s="15">
        <f t="shared" si="0"/>
        <v>41.398200000000003</v>
      </c>
      <c r="K4" s="15">
        <f t="shared" si="0"/>
        <v>42.548400000000008</v>
      </c>
      <c r="L4" s="15">
        <f t="shared" si="0"/>
        <v>43.693200000000004</v>
      </c>
      <c r="M4" s="15">
        <f t="shared" si="0"/>
        <v>40.891800000000003</v>
      </c>
      <c r="N4" s="15">
        <f t="shared" si="0"/>
        <v>41.721600000000002</v>
      </c>
      <c r="O4" s="15">
        <f t="shared" si="0"/>
        <v>72.240000000000009</v>
      </c>
      <c r="P4" s="15">
        <f t="shared" si="0"/>
        <v>41.658000000000001</v>
      </c>
      <c r="Q4" s="15">
        <f t="shared" si="0"/>
        <v>39.625799999999998</v>
      </c>
      <c r="R4" s="15">
        <f t="shared" si="0"/>
        <v>43.184400000000004</v>
      </c>
      <c r="S4" s="15">
        <f t="shared" si="0"/>
        <v>41.846499999999999</v>
      </c>
      <c r="T4" s="15">
        <f t="shared" si="0"/>
        <v>46.145699999999998</v>
      </c>
      <c r="U4" s="15">
        <f t="shared" si="0"/>
        <v>45.537600000000005</v>
      </c>
      <c r="V4" s="15">
        <f t="shared" si="0"/>
        <v>83.780399999999986</v>
      </c>
      <c r="W4" s="38">
        <f t="shared" si="0"/>
        <v>88.340400000000002</v>
      </c>
      <c r="X4" s="16">
        <f t="shared" si="0"/>
        <v>41.398200000000003</v>
      </c>
      <c r="Y4" s="15">
        <f t="shared" si="0"/>
        <v>86.495999999999995</v>
      </c>
      <c r="Z4" s="15">
        <f t="shared" si="0"/>
        <v>64.47</v>
      </c>
      <c r="AA4" s="15">
        <f t="shared" si="0"/>
        <v>85.796400000000006</v>
      </c>
      <c r="AB4" s="15">
        <f t="shared" si="0"/>
        <v>39.688399999999994</v>
      </c>
      <c r="AC4" s="38">
        <f t="shared" si="0"/>
        <v>89.312700000000007</v>
      </c>
      <c r="AD4" s="15">
        <f t="shared" si="0"/>
        <v>46.8018</v>
      </c>
    </row>
    <row r="5" spans="1:30">
      <c r="A5" s="5" t="s">
        <v>32</v>
      </c>
      <c r="B5" s="13">
        <f>B4-(10.9-2)</f>
        <v>42.003</v>
      </c>
      <c r="C5" s="14">
        <f>C4-(9*2)</f>
        <v>47.45</v>
      </c>
      <c r="D5" s="15">
        <f>D4-(6.36*2)</f>
        <v>29.828400000000009</v>
      </c>
      <c r="E5" s="15">
        <f>E4-(6.36*2)</f>
        <v>30.973200000000006</v>
      </c>
      <c r="F5" s="15">
        <f>F4-(6.36*2)</f>
        <v>30.400800000000004</v>
      </c>
      <c r="G5" s="15" t="s">
        <v>70</v>
      </c>
      <c r="H5" s="15">
        <f>H4-(7.26*2)</f>
        <v>60.693600000000004</v>
      </c>
      <c r="I5" s="15">
        <f>I4-(6.36*2)</f>
        <v>29.001600000000003</v>
      </c>
      <c r="J5" s="15">
        <f>J4-(6.33*2)</f>
        <v>28.738200000000003</v>
      </c>
      <c r="K5" s="15">
        <f>K4-(6.35*2)</f>
        <v>29.848400000000009</v>
      </c>
      <c r="L5" s="15">
        <f>L4-(6.35*2)</f>
        <v>30.993200000000005</v>
      </c>
      <c r="M5" s="15">
        <f>M4-(6.46*2)</f>
        <v>27.971800000000002</v>
      </c>
      <c r="N5" s="15">
        <f>N4-(6.35*2)</f>
        <v>29.021600000000003</v>
      </c>
      <c r="O5" s="15">
        <f>O4-(8.32*2)</f>
        <v>55.600000000000009</v>
      </c>
      <c r="P5" s="15">
        <f>P4-(6.35*2)</f>
        <v>28.958000000000002</v>
      </c>
      <c r="Q5" s="15">
        <f>Q4-(6.35*2)</f>
        <v>26.925799999999999</v>
      </c>
      <c r="R5" s="15">
        <f>R4-(6.35*2)</f>
        <v>30.484400000000004</v>
      </c>
      <c r="S5" s="15">
        <f>S4-(6.35*2)</f>
        <v>29.1465</v>
      </c>
      <c r="T5" s="15">
        <f>T4-(5.3*2)</f>
        <v>35.545699999999997</v>
      </c>
      <c r="U5" s="15">
        <f>U4-(5.16*2)</f>
        <v>35.217600000000004</v>
      </c>
      <c r="V5" s="15">
        <f>V4-(9.54*2)</f>
        <v>64.700399999999988</v>
      </c>
      <c r="W5" s="38">
        <f>W4-(6.36*2)</f>
        <v>75.620400000000004</v>
      </c>
      <c r="X5" s="16">
        <f>X4-(6.33*2)</f>
        <v>28.738200000000003</v>
      </c>
      <c r="Y5" s="15">
        <f>Y4-(6.35*2)</f>
        <v>73.795999999999992</v>
      </c>
      <c r="Z5" s="15">
        <f>Z4-(5*2)</f>
        <v>54.47</v>
      </c>
      <c r="AA5" s="15">
        <f>AA4-(6.36*2)</f>
        <v>73.076400000000007</v>
      </c>
      <c r="AB5" s="15">
        <f>AB4-(4.26*2)</f>
        <v>31.168399999999995</v>
      </c>
      <c r="AC5" s="38">
        <f>AC4-(6.4*2)</f>
        <v>76.512700000000009</v>
      </c>
      <c r="AD5" s="15">
        <f>AD4-(5.29*2)</f>
        <v>36.221800000000002</v>
      </c>
    </row>
    <row r="6" spans="1:30">
      <c r="A6" s="5" t="s">
        <v>2</v>
      </c>
      <c r="B6" s="8">
        <f>8.9*1.4</f>
        <v>12.459999999999999</v>
      </c>
      <c r="C6" s="9">
        <f>9*1.4</f>
        <v>12.6</v>
      </c>
      <c r="D6" s="10">
        <f>4.69*1.4</f>
        <v>6.5659999999999998</v>
      </c>
      <c r="E6" s="10">
        <f>(E3-2)*1.4</f>
        <v>6.8179999999999996</v>
      </c>
      <c r="F6" s="10">
        <f>(F3-2)*1.4</f>
        <v>6.6920000000000002</v>
      </c>
      <c r="G6" s="10" t="s">
        <v>70</v>
      </c>
      <c r="H6" s="10">
        <f t="shared" ref="H6:N6" si="1">(H3-2)*1.4</f>
        <v>11.703999999999999</v>
      </c>
      <c r="I6" s="10">
        <f t="shared" si="1"/>
        <v>6.3839999999999995</v>
      </c>
      <c r="J6" s="10">
        <f t="shared" si="1"/>
        <v>6.3559999999999999</v>
      </c>
      <c r="K6" s="10">
        <f t="shared" si="1"/>
        <v>6.5659999999999998</v>
      </c>
      <c r="L6" s="10">
        <f t="shared" si="1"/>
        <v>6.8179999999999996</v>
      </c>
      <c r="M6" s="10">
        <f t="shared" si="1"/>
        <v>6.2439999999999998</v>
      </c>
      <c r="N6" s="10">
        <f t="shared" si="1"/>
        <v>6.3839999999999995</v>
      </c>
      <c r="O6" s="10">
        <f t="shared" ref="O6:X6" si="2">(O3-2)*1.4</f>
        <v>11.648</v>
      </c>
      <c r="P6" s="10">
        <f t="shared" si="2"/>
        <v>6.3699999999999992</v>
      </c>
      <c r="Q6" s="10">
        <f t="shared" si="2"/>
        <v>5.9639999999999995</v>
      </c>
      <c r="R6" s="10">
        <f t="shared" si="2"/>
        <v>6.7059999999999995</v>
      </c>
      <c r="S6" s="10">
        <f t="shared" si="2"/>
        <v>6.4259999999999993</v>
      </c>
      <c r="T6" s="10">
        <f t="shared" si="2"/>
        <v>7.4059999999999997</v>
      </c>
      <c r="U6" s="10">
        <f t="shared" si="2"/>
        <v>7.2239999999999993</v>
      </c>
      <c r="V6" s="10">
        <f t="shared" si="2"/>
        <v>13.355999999999998</v>
      </c>
      <c r="W6" s="37">
        <f t="shared" si="2"/>
        <v>16.646000000000001</v>
      </c>
      <c r="X6" s="11">
        <f t="shared" si="2"/>
        <v>6.3559999999999999</v>
      </c>
      <c r="Y6" s="10">
        <f t="shared" ref="Y6:AD6" si="3">(Y3-2)*1.4</f>
        <v>16.239999999999998</v>
      </c>
      <c r="Z6" s="10">
        <f t="shared" si="3"/>
        <v>10.094000000000001</v>
      </c>
      <c r="AA6" s="10">
        <f t="shared" si="3"/>
        <v>16.085999999999999</v>
      </c>
      <c r="AB6" s="10">
        <f t="shared" si="3"/>
        <v>5.9639999999999995</v>
      </c>
      <c r="AC6" s="37">
        <f t="shared" si="3"/>
        <v>16.646000000000001</v>
      </c>
      <c r="AD6" s="10">
        <f t="shared" si="3"/>
        <v>7.4059999999999997</v>
      </c>
    </row>
    <row r="7" spans="1:30">
      <c r="A7" s="5" t="s">
        <v>3</v>
      </c>
      <c r="B7" s="8">
        <f>(B3-2)*1</f>
        <v>8.9</v>
      </c>
      <c r="C7" s="9">
        <f>9*1</f>
        <v>9</v>
      </c>
      <c r="D7" s="10">
        <f t="shared" ref="D7:I7" si="4">(D3-2)*2</f>
        <v>9.3800000000000008</v>
      </c>
      <c r="E7" s="10">
        <f t="shared" si="4"/>
        <v>9.74</v>
      </c>
      <c r="F7" s="10">
        <f t="shared" si="4"/>
        <v>9.56</v>
      </c>
      <c r="G7" s="10" t="s">
        <v>70</v>
      </c>
      <c r="H7" s="10">
        <f t="shared" si="4"/>
        <v>16.72</v>
      </c>
      <c r="I7" s="10">
        <f t="shared" si="4"/>
        <v>9.1199999999999992</v>
      </c>
      <c r="J7" s="10">
        <f>(J3-2)*2</f>
        <v>9.08</v>
      </c>
      <c r="K7" s="10">
        <f>(K3-2)*2</f>
        <v>9.3800000000000008</v>
      </c>
      <c r="L7" s="10">
        <f>(L3-2)*2</f>
        <v>9.74</v>
      </c>
      <c r="M7" s="10">
        <f>(M3-2)*2</f>
        <v>8.92</v>
      </c>
      <c r="N7" s="10">
        <f>(N3-2)*2</f>
        <v>9.1199999999999992</v>
      </c>
      <c r="O7" s="10">
        <f t="shared" ref="O7:X7" si="5">(O3-2)*2</f>
        <v>16.64</v>
      </c>
      <c r="P7" s="10">
        <f t="shared" si="5"/>
        <v>9.1</v>
      </c>
      <c r="Q7" s="10">
        <f t="shared" si="5"/>
        <v>8.52</v>
      </c>
      <c r="R7" s="10">
        <f t="shared" si="5"/>
        <v>9.58</v>
      </c>
      <c r="S7" s="10">
        <f t="shared" si="5"/>
        <v>9.18</v>
      </c>
      <c r="T7" s="10">
        <f t="shared" si="5"/>
        <v>10.58</v>
      </c>
      <c r="U7" s="10">
        <f t="shared" si="5"/>
        <v>10.32</v>
      </c>
      <c r="V7" s="10">
        <f t="shared" si="5"/>
        <v>19.079999999999998</v>
      </c>
      <c r="W7" s="37">
        <f t="shared" si="5"/>
        <v>23.78</v>
      </c>
      <c r="X7" s="11">
        <f t="shared" si="5"/>
        <v>9.08</v>
      </c>
      <c r="Y7" s="10">
        <f t="shared" ref="Y7:AD7" si="6">(Y3-2)*2</f>
        <v>23.2</v>
      </c>
      <c r="Z7" s="10">
        <f t="shared" si="6"/>
        <v>14.420000000000002</v>
      </c>
      <c r="AA7" s="10">
        <f t="shared" si="6"/>
        <v>22.98</v>
      </c>
      <c r="AB7" s="10">
        <f t="shared" si="6"/>
        <v>8.52</v>
      </c>
      <c r="AC7" s="37">
        <f t="shared" si="6"/>
        <v>23.78</v>
      </c>
      <c r="AD7" s="10">
        <f t="shared" si="6"/>
        <v>10.58</v>
      </c>
    </row>
    <row r="8" spans="1:30">
      <c r="A8" s="5" t="s">
        <v>4</v>
      </c>
      <c r="B8" s="13">
        <f>B5-B6-B7</f>
        <v>20.643000000000001</v>
      </c>
      <c r="C8" s="14">
        <f>C5-C6-C7</f>
        <v>25.85</v>
      </c>
      <c r="D8" s="15">
        <f>D5-D6-D7</f>
        <v>13.882400000000009</v>
      </c>
      <c r="E8" s="15">
        <f>E5-E6-E7</f>
        <v>14.415200000000008</v>
      </c>
      <c r="F8" s="15">
        <f>F5-F6-F7</f>
        <v>14.148800000000003</v>
      </c>
      <c r="G8" s="15" t="s">
        <v>70</v>
      </c>
      <c r="H8" s="15">
        <f t="shared" ref="H8:AD8" si="7">H5-H6-H7</f>
        <v>32.269600000000004</v>
      </c>
      <c r="I8" s="15">
        <f t="shared" si="7"/>
        <v>13.497600000000004</v>
      </c>
      <c r="J8" s="15">
        <f t="shared" si="7"/>
        <v>13.302200000000004</v>
      </c>
      <c r="K8" s="15">
        <f t="shared" si="7"/>
        <v>13.902400000000009</v>
      </c>
      <c r="L8" s="15">
        <f t="shared" si="7"/>
        <v>14.435200000000004</v>
      </c>
      <c r="M8" s="15">
        <f t="shared" si="7"/>
        <v>12.807800000000002</v>
      </c>
      <c r="N8" s="15">
        <f t="shared" si="7"/>
        <v>13.517600000000003</v>
      </c>
      <c r="O8" s="15">
        <f t="shared" si="7"/>
        <v>27.312000000000012</v>
      </c>
      <c r="P8" s="15">
        <f t="shared" si="7"/>
        <v>13.488000000000001</v>
      </c>
      <c r="Q8" s="15">
        <f t="shared" si="7"/>
        <v>12.441800000000001</v>
      </c>
      <c r="R8" s="15">
        <f t="shared" si="7"/>
        <v>14.198400000000005</v>
      </c>
      <c r="S8" s="15">
        <f t="shared" si="7"/>
        <v>13.540500000000002</v>
      </c>
      <c r="T8" s="15">
        <f t="shared" si="7"/>
        <v>17.559699999999999</v>
      </c>
      <c r="U8" s="15">
        <f t="shared" si="7"/>
        <v>17.673600000000004</v>
      </c>
      <c r="V8" s="15">
        <f t="shared" si="7"/>
        <v>32.264399999999995</v>
      </c>
      <c r="W8" s="38">
        <f t="shared" si="7"/>
        <v>35.194400000000002</v>
      </c>
      <c r="X8" s="16">
        <f t="shared" si="7"/>
        <v>13.302200000000004</v>
      </c>
      <c r="Y8" s="15">
        <f t="shared" si="7"/>
        <v>34.355999999999995</v>
      </c>
      <c r="Z8" s="15">
        <f t="shared" si="7"/>
        <v>29.955999999999996</v>
      </c>
      <c r="AA8" s="15">
        <f t="shared" si="7"/>
        <v>34.010400000000004</v>
      </c>
      <c r="AB8" s="15">
        <f t="shared" si="7"/>
        <v>16.684399999999997</v>
      </c>
      <c r="AC8" s="38">
        <f t="shared" si="7"/>
        <v>36.086700000000008</v>
      </c>
      <c r="AD8" s="15">
        <f t="shared" si="7"/>
        <v>18.235800000000005</v>
      </c>
    </row>
    <row r="9" spans="1:30" ht="12" thickBot="1">
      <c r="A9" s="5" t="s">
        <v>5</v>
      </c>
      <c r="B9" s="8">
        <v>1</v>
      </c>
      <c r="C9" s="9">
        <v>1</v>
      </c>
      <c r="D9" s="10">
        <v>1</v>
      </c>
      <c r="E9" s="10">
        <v>1</v>
      </c>
      <c r="F9" s="10">
        <v>1</v>
      </c>
      <c r="G9" s="10" t="s">
        <v>70</v>
      </c>
      <c r="H9" s="10">
        <v>1</v>
      </c>
      <c r="I9" s="10">
        <v>1</v>
      </c>
      <c r="J9" s="10">
        <v>1</v>
      </c>
      <c r="K9" s="10">
        <v>1</v>
      </c>
      <c r="L9" s="10">
        <v>1</v>
      </c>
      <c r="M9" s="10">
        <v>1</v>
      </c>
      <c r="N9" s="10">
        <v>1</v>
      </c>
      <c r="O9" s="10">
        <v>1</v>
      </c>
      <c r="P9" s="10">
        <v>1</v>
      </c>
      <c r="Q9" s="10">
        <v>1</v>
      </c>
      <c r="R9" s="10">
        <v>1</v>
      </c>
      <c r="S9" s="10">
        <v>1</v>
      </c>
      <c r="T9" s="10">
        <v>1</v>
      </c>
      <c r="U9" s="10">
        <v>1</v>
      </c>
      <c r="V9" s="10">
        <v>1</v>
      </c>
      <c r="W9" s="37">
        <v>1</v>
      </c>
      <c r="X9" s="11">
        <v>1</v>
      </c>
      <c r="Y9" s="10">
        <v>1</v>
      </c>
      <c r="Z9" s="10">
        <v>1</v>
      </c>
      <c r="AA9" s="10">
        <v>1</v>
      </c>
      <c r="AB9" s="10">
        <v>1</v>
      </c>
      <c r="AC9" s="37">
        <v>1</v>
      </c>
      <c r="AD9" s="10">
        <v>1</v>
      </c>
    </row>
    <row r="10" spans="1:30" ht="12" thickBot="1">
      <c r="A10" s="5" t="s">
        <v>6</v>
      </c>
      <c r="B10" s="18">
        <f>B8/B9</f>
        <v>20.643000000000001</v>
      </c>
      <c r="C10" s="19">
        <f>C8/C9</f>
        <v>25.85</v>
      </c>
      <c r="D10" s="20">
        <f>D8/D9</f>
        <v>13.882400000000009</v>
      </c>
      <c r="E10" s="20">
        <f>E8/E9</f>
        <v>14.415200000000008</v>
      </c>
      <c r="F10" s="20">
        <f>F8/F9</f>
        <v>14.148800000000003</v>
      </c>
      <c r="G10" s="20"/>
      <c r="H10" s="20">
        <f t="shared" ref="H10:AD10" si="8">H8/H9</f>
        <v>32.269600000000004</v>
      </c>
      <c r="I10" s="20">
        <f t="shared" si="8"/>
        <v>13.497600000000004</v>
      </c>
      <c r="J10" s="20">
        <f t="shared" si="8"/>
        <v>13.302200000000004</v>
      </c>
      <c r="K10" s="20">
        <f t="shared" si="8"/>
        <v>13.902400000000009</v>
      </c>
      <c r="L10" s="20">
        <f t="shared" si="8"/>
        <v>14.435200000000004</v>
      </c>
      <c r="M10" s="20">
        <f t="shared" si="8"/>
        <v>12.807800000000002</v>
      </c>
      <c r="N10" s="20">
        <f t="shared" si="8"/>
        <v>13.517600000000003</v>
      </c>
      <c r="O10" s="20">
        <f t="shared" si="8"/>
        <v>27.312000000000012</v>
      </c>
      <c r="P10" s="20">
        <f t="shared" si="8"/>
        <v>13.488000000000001</v>
      </c>
      <c r="Q10" s="20">
        <f t="shared" si="8"/>
        <v>12.441800000000001</v>
      </c>
      <c r="R10" s="20">
        <f t="shared" si="8"/>
        <v>14.198400000000005</v>
      </c>
      <c r="S10" s="20">
        <f t="shared" si="8"/>
        <v>13.540500000000002</v>
      </c>
      <c r="T10" s="20">
        <f t="shared" si="8"/>
        <v>17.559699999999999</v>
      </c>
      <c r="U10" s="20">
        <f t="shared" si="8"/>
        <v>17.673600000000004</v>
      </c>
      <c r="V10" s="20">
        <f t="shared" si="8"/>
        <v>32.264399999999995</v>
      </c>
      <c r="W10" s="39">
        <f t="shared" si="8"/>
        <v>35.194400000000002</v>
      </c>
      <c r="X10" s="21">
        <f t="shared" si="8"/>
        <v>13.302200000000004</v>
      </c>
      <c r="Y10" s="20">
        <f t="shared" si="8"/>
        <v>34.355999999999995</v>
      </c>
      <c r="Z10" s="20">
        <f t="shared" si="8"/>
        <v>29.955999999999996</v>
      </c>
      <c r="AA10" s="20">
        <f t="shared" si="8"/>
        <v>34.010400000000004</v>
      </c>
      <c r="AB10" s="20">
        <f t="shared" si="8"/>
        <v>16.684399999999997</v>
      </c>
      <c r="AC10" s="39">
        <f t="shared" si="8"/>
        <v>36.086700000000008</v>
      </c>
      <c r="AD10" s="20">
        <f t="shared" si="8"/>
        <v>18.235800000000005</v>
      </c>
    </row>
    <row r="12" spans="1:30" ht="12" thickBot="1"/>
    <row r="13" spans="1:30" ht="12" thickBot="1">
      <c r="A13" s="3" t="s">
        <v>33</v>
      </c>
      <c r="B13" s="32" t="s">
        <v>17</v>
      </c>
      <c r="C13" s="30" t="s">
        <v>18</v>
      </c>
      <c r="D13" s="30" t="s">
        <v>19</v>
      </c>
      <c r="E13" s="30" t="s">
        <v>20</v>
      </c>
      <c r="F13" s="30" t="s">
        <v>21</v>
      </c>
      <c r="G13" s="31" t="s">
        <v>22</v>
      </c>
      <c r="H13" s="30" t="s">
        <v>23</v>
      </c>
      <c r="I13" s="30" t="s">
        <v>24</v>
      </c>
      <c r="J13" s="30" t="s">
        <v>25</v>
      </c>
      <c r="K13" s="30" t="s">
        <v>26</v>
      </c>
      <c r="L13" s="30" t="s">
        <v>27</v>
      </c>
      <c r="M13" s="30" t="s">
        <v>28</v>
      </c>
      <c r="N13" s="30" t="s">
        <v>8</v>
      </c>
      <c r="O13" s="30" t="s">
        <v>9</v>
      </c>
      <c r="P13" s="30" t="s">
        <v>12</v>
      </c>
      <c r="Q13" s="30" t="s">
        <v>29</v>
      </c>
      <c r="R13" s="30" t="s">
        <v>30</v>
      </c>
      <c r="S13" s="30" t="s">
        <v>31</v>
      </c>
      <c r="T13" s="30" t="s">
        <v>10</v>
      </c>
      <c r="U13" s="30" t="s">
        <v>13</v>
      </c>
      <c r="V13" s="30" t="s">
        <v>14</v>
      </c>
      <c r="W13" s="30" t="s">
        <v>15</v>
      </c>
      <c r="X13" s="30" t="s">
        <v>16</v>
      </c>
      <c r="Y13" s="7"/>
    </row>
    <row r="14" spans="1:30">
      <c r="A14" s="5" t="s">
        <v>0</v>
      </c>
      <c r="B14" s="23">
        <v>9.75</v>
      </c>
      <c r="C14" s="10">
        <v>6.36</v>
      </c>
      <c r="D14" s="10">
        <v>6.35</v>
      </c>
      <c r="E14" s="10">
        <v>6.35</v>
      </c>
      <c r="F14" s="10">
        <v>6.35</v>
      </c>
      <c r="G14" s="11">
        <v>6.35</v>
      </c>
      <c r="H14" s="10">
        <v>6.75</v>
      </c>
      <c r="I14" s="10">
        <v>6.35</v>
      </c>
      <c r="J14" s="10">
        <v>6.35</v>
      </c>
      <c r="K14" s="10">
        <v>6.35</v>
      </c>
      <c r="L14" s="10">
        <v>6.35</v>
      </c>
      <c r="M14" s="10">
        <v>7.25</v>
      </c>
      <c r="N14" s="10">
        <v>6.35</v>
      </c>
      <c r="O14" s="10">
        <v>6.35</v>
      </c>
      <c r="P14" s="10">
        <v>6.35</v>
      </c>
      <c r="Q14" s="10">
        <v>6.35</v>
      </c>
      <c r="R14" s="10">
        <v>6.35</v>
      </c>
      <c r="S14" s="10">
        <v>6.35</v>
      </c>
      <c r="T14" s="10">
        <v>7.3</v>
      </c>
      <c r="U14" s="10">
        <v>6.35</v>
      </c>
      <c r="V14" s="10">
        <v>6.35</v>
      </c>
      <c r="W14" s="10">
        <v>6.35</v>
      </c>
      <c r="X14" s="10">
        <v>6.35</v>
      </c>
      <c r="Y14" s="10"/>
    </row>
    <row r="15" spans="1:30">
      <c r="A15" s="5" t="s">
        <v>1</v>
      </c>
      <c r="B15" s="23">
        <v>18.2</v>
      </c>
      <c r="C15" s="10">
        <v>4.22</v>
      </c>
      <c r="D15" s="10">
        <v>13.9</v>
      </c>
      <c r="E15" s="10">
        <v>7.3</v>
      </c>
      <c r="F15" s="10">
        <v>13.6</v>
      </c>
      <c r="G15" s="11">
        <v>6.25</v>
      </c>
      <c r="H15" s="10">
        <v>10.050000000000001</v>
      </c>
      <c r="I15" s="10">
        <v>6.45</v>
      </c>
      <c r="J15" s="10">
        <v>13.6</v>
      </c>
      <c r="K15" s="10">
        <v>13.4</v>
      </c>
      <c r="L15" s="10">
        <v>6.55</v>
      </c>
      <c r="M15" s="10">
        <v>10.35</v>
      </c>
      <c r="N15" s="10">
        <v>7.15</v>
      </c>
      <c r="O15" s="10">
        <v>7.3</v>
      </c>
      <c r="P15" s="10">
        <v>6.5</v>
      </c>
      <c r="Q15" s="10">
        <v>6.45</v>
      </c>
      <c r="R15" s="10">
        <v>6.25</v>
      </c>
      <c r="S15" s="10">
        <v>6.85</v>
      </c>
      <c r="T15" s="10">
        <v>10.15</v>
      </c>
      <c r="U15" s="10">
        <v>6.55</v>
      </c>
      <c r="V15" s="10">
        <v>6.45</v>
      </c>
      <c r="W15" s="10">
        <v>6.75</v>
      </c>
      <c r="X15" s="10">
        <v>6.55</v>
      </c>
      <c r="Y15" s="10"/>
    </row>
    <row r="16" spans="1:30">
      <c r="A16" s="5" t="s">
        <v>7</v>
      </c>
      <c r="B16" s="24">
        <f t="shared" ref="B16:X16" si="9">B14*B15</f>
        <v>177.45</v>
      </c>
      <c r="C16" s="15">
        <f t="shared" si="9"/>
        <v>26.839199999999998</v>
      </c>
      <c r="D16" s="15">
        <f t="shared" si="9"/>
        <v>88.265000000000001</v>
      </c>
      <c r="E16" s="15">
        <f t="shared" si="9"/>
        <v>46.354999999999997</v>
      </c>
      <c r="F16" s="15">
        <f t="shared" si="9"/>
        <v>86.36</v>
      </c>
      <c r="G16" s="15">
        <f t="shared" si="9"/>
        <v>39.6875</v>
      </c>
      <c r="H16" s="15">
        <f t="shared" si="9"/>
        <v>67.837500000000006</v>
      </c>
      <c r="I16" s="15">
        <f t="shared" si="9"/>
        <v>40.957499999999996</v>
      </c>
      <c r="J16" s="15">
        <f t="shared" si="9"/>
        <v>86.36</v>
      </c>
      <c r="K16" s="15">
        <f t="shared" si="9"/>
        <v>85.09</v>
      </c>
      <c r="L16" s="15">
        <f t="shared" si="9"/>
        <v>41.592499999999994</v>
      </c>
      <c r="M16" s="15">
        <f t="shared" si="9"/>
        <v>75.037499999999994</v>
      </c>
      <c r="N16" s="15">
        <f t="shared" si="9"/>
        <v>45.402499999999996</v>
      </c>
      <c r="O16" s="15">
        <f t="shared" si="9"/>
        <v>46.354999999999997</v>
      </c>
      <c r="P16" s="15">
        <f t="shared" si="9"/>
        <v>41.274999999999999</v>
      </c>
      <c r="Q16" s="15">
        <f t="shared" si="9"/>
        <v>40.957499999999996</v>
      </c>
      <c r="R16" s="15">
        <f t="shared" si="9"/>
        <v>39.6875</v>
      </c>
      <c r="S16" s="15">
        <f t="shared" si="9"/>
        <v>43.497499999999995</v>
      </c>
      <c r="T16" s="15">
        <f t="shared" si="9"/>
        <v>74.094999999999999</v>
      </c>
      <c r="U16" s="15">
        <f t="shared" si="9"/>
        <v>41.592499999999994</v>
      </c>
      <c r="V16" s="15">
        <f t="shared" si="9"/>
        <v>40.957499999999996</v>
      </c>
      <c r="W16" s="15">
        <f t="shared" si="9"/>
        <v>42.862499999999997</v>
      </c>
      <c r="X16" s="15">
        <f t="shared" si="9"/>
        <v>41.592499999999994</v>
      </c>
      <c r="Y16" s="15"/>
    </row>
    <row r="17" spans="1:25">
      <c r="A17" s="5" t="s">
        <v>32</v>
      </c>
      <c r="B17" s="24">
        <f>B16-19.5</f>
        <v>157.94999999999999</v>
      </c>
      <c r="C17" s="15">
        <f>C16-(6.36*2)</f>
        <v>14.119199999999998</v>
      </c>
      <c r="D17" s="15">
        <f>D16-(6.35*2)</f>
        <v>75.564999999999998</v>
      </c>
      <c r="E17" s="15">
        <f>E16-(6.35*2)</f>
        <v>33.655000000000001</v>
      </c>
      <c r="F17" s="15">
        <f>F16-(6.35*2)</f>
        <v>73.66</v>
      </c>
      <c r="G17" s="15">
        <f>G16-(6.35*2)</f>
        <v>26.987500000000001</v>
      </c>
      <c r="H17" s="15">
        <f>H16-(6.75*2)</f>
        <v>54.337500000000006</v>
      </c>
      <c r="I17" s="15">
        <f>I16-(6.35*2)</f>
        <v>28.257499999999997</v>
      </c>
      <c r="J17" s="15">
        <f>J16-(6.35*2)</f>
        <v>73.66</v>
      </c>
      <c r="K17" s="15">
        <f>K16-(6.35*2)</f>
        <v>72.39</v>
      </c>
      <c r="L17" s="15">
        <f>L16-(6.35*2)</f>
        <v>28.892499999999995</v>
      </c>
      <c r="M17" s="15">
        <f>M16-(7.25*2)</f>
        <v>60.537499999999994</v>
      </c>
      <c r="N17" s="15">
        <f t="shared" ref="N17:S17" si="10">N16-(6.35*2)</f>
        <v>32.702500000000001</v>
      </c>
      <c r="O17" s="15">
        <f t="shared" si="10"/>
        <v>33.655000000000001</v>
      </c>
      <c r="P17" s="15">
        <f t="shared" si="10"/>
        <v>28.574999999999999</v>
      </c>
      <c r="Q17" s="15">
        <f t="shared" si="10"/>
        <v>28.257499999999997</v>
      </c>
      <c r="R17" s="15">
        <f t="shared" si="10"/>
        <v>26.987500000000001</v>
      </c>
      <c r="S17" s="15">
        <f t="shared" si="10"/>
        <v>30.797499999999996</v>
      </c>
      <c r="T17" s="15">
        <f>T16-(7.3*2)</f>
        <v>59.494999999999997</v>
      </c>
      <c r="U17" s="15">
        <f>U16-(6.35*2)</f>
        <v>28.892499999999995</v>
      </c>
      <c r="V17" s="15">
        <f>V16-(6.35*2)</f>
        <v>28.257499999999997</v>
      </c>
      <c r="W17" s="15">
        <f>W16-(6.35*2)</f>
        <v>30.162499999999998</v>
      </c>
      <c r="X17" s="15">
        <f>X16-(6.35*2)</f>
        <v>28.892499999999995</v>
      </c>
      <c r="Y17" s="15"/>
    </row>
    <row r="18" spans="1:25">
      <c r="A18" s="5" t="s">
        <v>2</v>
      </c>
      <c r="B18" s="23">
        <f>16.2*1.4</f>
        <v>22.679999999999996</v>
      </c>
      <c r="C18" s="10">
        <f>2.22*1.4</f>
        <v>3.1080000000000001</v>
      </c>
      <c r="D18" s="10">
        <f>11*1.4</f>
        <v>15.399999999999999</v>
      </c>
      <c r="E18" s="10">
        <f>(E15-2)*1.4</f>
        <v>7.419999999999999</v>
      </c>
      <c r="F18" s="10">
        <f>(F15-2)*1.4</f>
        <v>16.239999999999998</v>
      </c>
      <c r="G18" s="10">
        <f>(G15-2)*1.4</f>
        <v>5.9499999999999993</v>
      </c>
      <c r="H18" s="10">
        <f>(H15-2)*1.4</f>
        <v>11.27</v>
      </c>
      <c r="I18" s="10">
        <f>(I15-2)*1.4</f>
        <v>6.2299999999999995</v>
      </c>
      <c r="J18" s="10">
        <f>11.6*1.4</f>
        <v>16.239999999999998</v>
      </c>
      <c r="K18" s="10">
        <f>(K15-2)*1.4</f>
        <v>15.959999999999999</v>
      </c>
      <c r="L18" s="10">
        <f>(L15-2)*1.4</f>
        <v>6.3699999999999992</v>
      </c>
      <c r="M18" s="10">
        <f>(M15-2)*1.4</f>
        <v>11.69</v>
      </c>
      <c r="N18" s="10">
        <f>(N15-2)*1.4</f>
        <v>7.21</v>
      </c>
      <c r="O18" s="10">
        <f t="shared" ref="O18:X18" si="11">(O15-2)*1.4</f>
        <v>7.419999999999999</v>
      </c>
      <c r="P18" s="10">
        <f t="shared" si="11"/>
        <v>6.3</v>
      </c>
      <c r="Q18" s="10">
        <f t="shared" si="11"/>
        <v>6.2299999999999995</v>
      </c>
      <c r="R18" s="10">
        <f t="shared" si="11"/>
        <v>5.9499999999999993</v>
      </c>
      <c r="S18" s="10">
        <f t="shared" si="11"/>
        <v>6.7899999999999991</v>
      </c>
      <c r="T18" s="10">
        <f t="shared" si="11"/>
        <v>11.41</v>
      </c>
      <c r="U18" s="10">
        <f t="shared" si="11"/>
        <v>6.3699999999999992</v>
      </c>
      <c r="V18" s="10">
        <f t="shared" si="11"/>
        <v>6.2299999999999995</v>
      </c>
      <c r="W18" s="10">
        <f t="shared" si="11"/>
        <v>6.6499999999999995</v>
      </c>
      <c r="X18" s="10">
        <f t="shared" si="11"/>
        <v>6.3699999999999992</v>
      </c>
      <c r="Y18" s="10"/>
    </row>
    <row r="19" spans="1:25">
      <c r="A19" s="5" t="s">
        <v>3</v>
      </c>
      <c r="B19" s="23">
        <f>16.2*4</f>
        <v>64.8</v>
      </c>
      <c r="C19" s="10">
        <f>2.22*2</f>
        <v>4.4400000000000004</v>
      </c>
      <c r="D19" s="10">
        <f t="shared" ref="D19:I19" si="12">(D15-2)*2</f>
        <v>23.8</v>
      </c>
      <c r="E19" s="10">
        <f t="shared" si="12"/>
        <v>10.6</v>
      </c>
      <c r="F19" s="10">
        <f t="shared" si="12"/>
        <v>23.2</v>
      </c>
      <c r="G19" s="10">
        <f t="shared" si="12"/>
        <v>8.5</v>
      </c>
      <c r="H19" s="10">
        <f t="shared" si="12"/>
        <v>16.100000000000001</v>
      </c>
      <c r="I19" s="10">
        <f t="shared" si="12"/>
        <v>8.9</v>
      </c>
      <c r="J19" s="10">
        <f>11.6*2</f>
        <v>23.2</v>
      </c>
      <c r="K19" s="10">
        <f>(K15-2)*2</f>
        <v>22.8</v>
      </c>
      <c r="L19" s="10">
        <f>(L15-2)*2</f>
        <v>9.1</v>
      </c>
      <c r="M19" s="10">
        <f>(M15-2)*2</f>
        <v>16.7</v>
      </c>
      <c r="N19" s="10">
        <f>(N15-2)*2</f>
        <v>10.3</v>
      </c>
      <c r="O19" s="10">
        <f t="shared" ref="O19:X19" si="13">(O15-2)*2</f>
        <v>10.6</v>
      </c>
      <c r="P19" s="10">
        <f t="shared" si="13"/>
        <v>9</v>
      </c>
      <c r="Q19" s="10">
        <f t="shared" si="13"/>
        <v>8.9</v>
      </c>
      <c r="R19" s="10">
        <f t="shared" si="13"/>
        <v>8.5</v>
      </c>
      <c r="S19" s="10">
        <f t="shared" si="13"/>
        <v>9.6999999999999993</v>
      </c>
      <c r="T19" s="10">
        <f t="shared" si="13"/>
        <v>16.3</v>
      </c>
      <c r="U19" s="10">
        <f t="shared" si="13"/>
        <v>9.1</v>
      </c>
      <c r="V19" s="10">
        <f t="shared" si="13"/>
        <v>8.9</v>
      </c>
      <c r="W19" s="10">
        <f t="shared" si="13"/>
        <v>9.5</v>
      </c>
      <c r="X19" s="10">
        <f t="shared" si="13"/>
        <v>9.1</v>
      </c>
      <c r="Y19" s="10"/>
    </row>
    <row r="20" spans="1:25">
      <c r="A20" s="5" t="s">
        <v>4</v>
      </c>
      <c r="B20" s="24">
        <f t="shared" ref="B20:X20" si="14">B17-B18-B19</f>
        <v>70.469999999999985</v>
      </c>
      <c r="C20" s="15">
        <f t="shared" si="14"/>
        <v>6.5711999999999966</v>
      </c>
      <c r="D20" s="15">
        <f t="shared" si="14"/>
        <v>36.364999999999995</v>
      </c>
      <c r="E20" s="15">
        <f t="shared" si="14"/>
        <v>15.635000000000003</v>
      </c>
      <c r="F20" s="15">
        <f t="shared" si="14"/>
        <v>34.22</v>
      </c>
      <c r="G20" s="15">
        <f t="shared" si="14"/>
        <v>12.537500000000001</v>
      </c>
      <c r="H20" s="15">
        <f t="shared" si="14"/>
        <v>26.967500000000008</v>
      </c>
      <c r="I20" s="15">
        <f t="shared" si="14"/>
        <v>13.127499999999996</v>
      </c>
      <c r="J20" s="15">
        <f t="shared" si="14"/>
        <v>34.22</v>
      </c>
      <c r="K20" s="15">
        <f t="shared" si="14"/>
        <v>33.629999999999995</v>
      </c>
      <c r="L20" s="15">
        <f t="shared" si="14"/>
        <v>13.422499999999994</v>
      </c>
      <c r="M20" s="15">
        <f t="shared" si="14"/>
        <v>32.147499999999994</v>
      </c>
      <c r="N20" s="15">
        <f t="shared" si="14"/>
        <v>15.192499999999999</v>
      </c>
      <c r="O20" s="15">
        <f t="shared" si="14"/>
        <v>15.635000000000003</v>
      </c>
      <c r="P20" s="15">
        <f t="shared" si="14"/>
        <v>13.274999999999999</v>
      </c>
      <c r="Q20" s="15">
        <f t="shared" si="14"/>
        <v>13.127499999999996</v>
      </c>
      <c r="R20" s="15">
        <f t="shared" si="14"/>
        <v>12.537500000000001</v>
      </c>
      <c r="S20" s="15">
        <f t="shared" si="14"/>
        <v>14.307499999999997</v>
      </c>
      <c r="T20" s="15">
        <f t="shared" si="14"/>
        <v>31.784999999999993</v>
      </c>
      <c r="U20" s="15">
        <f t="shared" si="14"/>
        <v>13.422499999999994</v>
      </c>
      <c r="V20" s="15">
        <f t="shared" si="14"/>
        <v>13.127499999999996</v>
      </c>
      <c r="W20" s="15">
        <f t="shared" si="14"/>
        <v>14.012499999999999</v>
      </c>
      <c r="X20" s="15">
        <f t="shared" si="14"/>
        <v>13.422499999999994</v>
      </c>
      <c r="Y20" s="15"/>
    </row>
    <row r="21" spans="1:25" ht="12" thickBot="1">
      <c r="A21" s="5" t="s">
        <v>5</v>
      </c>
      <c r="B21" s="23">
        <v>1</v>
      </c>
      <c r="C21" s="10">
        <v>1</v>
      </c>
      <c r="D21" s="10">
        <v>1</v>
      </c>
      <c r="E21" s="10">
        <v>1</v>
      </c>
      <c r="F21" s="10">
        <v>1</v>
      </c>
      <c r="G21" s="10">
        <v>1</v>
      </c>
      <c r="H21" s="10">
        <v>1</v>
      </c>
      <c r="I21" s="10">
        <v>1</v>
      </c>
      <c r="J21" s="10">
        <v>1</v>
      </c>
      <c r="K21" s="10">
        <v>1</v>
      </c>
      <c r="L21" s="10">
        <v>1</v>
      </c>
      <c r="M21" s="10">
        <v>1</v>
      </c>
      <c r="N21" s="10">
        <v>1</v>
      </c>
      <c r="O21" s="10">
        <v>1</v>
      </c>
      <c r="P21" s="10">
        <v>1</v>
      </c>
      <c r="Q21" s="10">
        <v>1</v>
      </c>
      <c r="R21" s="10">
        <v>1</v>
      </c>
      <c r="S21" s="10">
        <v>1</v>
      </c>
      <c r="T21" s="10">
        <v>1</v>
      </c>
      <c r="U21" s="10">
        <v>1</v>
      </c>
      <c r="V21" s="10">
        <v>1</v>
      </c>
      <c r="W21" s="10">
        <v>1</v>
      </c>
      <c r="X21" s="10">
        <v>1</v>
      </c>
      <c r="Y21" s="10"/>
    </row>
    <row r="22" spans="1:25" ht="12" thickBot="1">
      <c r="A22" s="5" t="s">
        <v>6</v>
      </c>
      <c r="B22" s="25">
        <f t="shared" ref="B22:X22" si="15">B20/B21</f>
        <v>70.469999999999985</v>
      </c>
      <c r="C22" s="20">
        <f t="shared" si="15"/>
        <v>6.5711999999999966</v>
      </c>
      <c r="D22" s="20">
        <f t="shared" si="15"/>
        <v>36.364999999999995</v>
      </c>
      <c r="E22" s="20">
        <f t="shared" si="15"/>
        <v>15.635000000000003</v>
      </c>
      <c r="F22" s="20">
        <f t="shared" si="15"/>
        <v>34.22</v>
      </c>
      <c r="G22" s="20">
        <f t="shared" si="15"/>
        <v>12.537500000000001</v>
      </c>
      <c r="H22" s="20">
        <f t="shared" si="15"/>
        <v>26.967500000000008</v>
      </c>
      <c r="I22" s="20">
        <f t="shared" si="15"/>
        <v>13.127499999999996</v>
      </c>
      <c r="J22" s="20">
        <f t="shared" si="15"/>
        <v>34.22</v>
      </c>
      <c r="K22" s="20">
        <f t="shared" si="15"/>
        <v>33.629999999999995</v>
      </c>
      <c r="L22" s="20">
        <f t="shared" si="15"/>
        <v>13.422499999999994</v>
      </c>
      <c r="M22" s="20">
        <f t="shared" si="15"/>
        <v>32.147499999999994</v>
      </c>
      <c r="N22" s="20">
        <f t="shared" si="15"/>
        <v>15.192499999999999</v>
      </c>
      <c r="O22" s="20">
        <f t="shared" si="15"/>
        <v>15.635000000000003</v>
      </c>
      <c r="P22" s="20">
        <f t="shared" si="15"/>
        <v>13.274999999999999</v>
      </c>
      <c r="Q22" s="20">
        <f t="shared" si="15"/>
        <v>13.127499999999996</v>
      </c>
      <c r="R22" s="20">
        <f t="shared" si="15"/>
        <v>12.537500000000001</v>
      </c>
      <c r="S22" s="20">
        <f t="shared" si="15"/>
        <v>14.307499999999997</v>
      </c>
      <c r="T22" s="20">
        <f t="shared" si="15"/>
        <v>31.784999999999993</v>
      </c>
      <c r="U22" s="20">
        <f t="shared" si="15"/>
        <v>13.422499999999994</v>
      </c>
      <c r="V22" s="20">
        <f t="shared" si="15"/>
        <v>13.127499999999996</v>
      </c>
      <c r="W22" s="20">
        <f t="shared" si="15"/>
        <v>14.012499999999999</v>
      </c>
      <c r="X22" s="20">
        <f t="shared" si="15"/>
        <v>13.422499999999994</v>
      </c>
      <c r="Y22" s="20"/>
    </row>
    <row r="23" spans="1:2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</row>
    <row r="24" spans="1:25"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</row>
    <row r="26" spans="1:25" ht="12" thickBot="1"/>
    <row r="27" spans="1:25" ht="12" thickBot="1">
      <c r="A27" s="3" t="s">
        <v>34</v>
      </c>
      <c r="B27" s="33" t="s">
        <v>24</v>
      </c>
      <c r="C27" s="30" t="s">
        <v>25</v>
      </c>
      <c r="D27" s="30" t="s">
        <v>26</v>
      </c>
      <c r="E27" s="30" t="s">
        <v>27</v>
      </c>
      <c r="F27" s="30" t="s">
        <v>28</v>
      </c>
      <c r="G27" s="30" t="s">
        <v>8</v>
      </c>
      <c r="H27" s="30" t="s">
        <v>29</v>
      </c>
      <c r="I27" s="30" t="s">
        <v>14</v>
      </c>
      <c r="J27" s="30" t="s">
        <v>15</v>
      </c>
      <c r="K27" s="27"/>
    </row>
    <row r="28" spans="1:25">
      <c r="A28" s="5" t="s">
        <v>0</v>
      </c>
      <c r="B28" s="23">
        <v>5.95</v>
      </c>
      <c r="C28" s="10">
        <v>5.95</v>
      </c>
      <c r="D28" s="10">
        <v>5.95</v>
      </c>
      <c r="E28" s="10">
        <v>5.95</v>
      </c>
      <c r="F28" s="10">
        <v>5.95</v>
      </c>
      <c r="G28" s="10">
        <v>5.95</v>
      </c>
      <c r="H28" s="10">
        <v>5.95</v>
      </c>
      <c r="I28" s="10">
        <v>5.95</v>
      </c>
      <c r="J28" s="10">
        <v>5.95</v>
      </c>
      <c r="K28" s="10"/>
    </row>
    <row r="29" spans="1:25">
      <c r="A29" s="5" t="s">
        <v>1</v>
      </c>
      <c r="B29" s="23">
        <v>6.7</v>
      </c>
      <c r="C29" s="10">
        <v>6.7</v>
      </c>
      <c r="D29" s="10">
        <v>6.7</v>
      </c>
      <c r="E29" s="10">
        <v>6.7</v>
      </c>
      <c r="F29" s="10">
        <v>6.7</v>
      </c>
      <c r="G29" s="10">
        <v>6.7</v>
      </c>
      <c r="H29" s="10">
        <v>6.7</v>
      </c>
      <c r="I29" s="10">
        <v>6.7</v>
      </c>
      <c r="J29" s="10">
        <v>6.7</v>
      </c>
      <c r="K29" s="10"/>
    </row>
    <row r="30" spans="1:25">
      <c r="A30" s="5" t="s">
        <v>7</v>
      </c>
      <c r="B30" s="24">
        <v>40</v>
      </c>
      <c r="C30" s="15">
        <v>40</v>
      </c>
      <c r="D30" s="15">
        <v>40</v>
      </c>
      <c r="E30" s="15">
        <v>40</v>
      </c>
      <c r="F30" s="15">
        <v>40</v>
      </c>
      <c r="G30" s="15">
        <v>40</v>
      </c>
      <c r="H30" s="15">
        <v>40</v>
      </c>
      <c r="I30" s="15">
        <v>40</v>
      </c>
      <c r="J30" s="15">
        <v>40</v>
      </c>
      <c r="K30" s="15"/>
    </row>
    <row r="31" spans="1:25">
      <c r="A31" s="5" t="s">
        <v>32</v>
      </c>
      <c r="B31" s="24">
        <f t="shared" ref="B31:J31" si="16">B30-(5.95*2)</f>
        <v>28.1</v>
      </c>
      <c r="C31" s="15">
        <f t="shared" si="16"/>
        <v>28.1</v>
      </c>
      <c r="D31" s="15">
        <f t="shared" si="16"/>
        <v>28.1</v>
      </c>
      <c r="E31" s="15">
        <f t="shared" si="16"/>
        <v>28.1</v>
      </c>
      <c r="F31" s="15">
        <f t="shared" si="16"/>
        <v>28.1</v>
      </c>
      <c r="G31" s="15">
        <f t="shared" si="16"/>
        <v>28.1</v>
      </c>
      <c r="H31" s="15">
        <f t="shared" si="16"/>
        <v>28.1</v>
      </c>
      <c r="I31" s="15">
        <f t="shared" si="16"/>
        <v>28.1</v>
      </c>
      <c r="J31" s="15">
        <f t="shared" si="16"/>
        <v>28.1</v>
      </c>
      <c r="K31" s="15"/>
    </row>
    <row r="32" spans="1:25">
      <c r="A32" s="5" t="s">
        <v>2</v>
      </c>
      <c r="B32" s="23">
        <f t="shared" ref="B32:J32" si="17">(B29-2)*1.4</f>
        <v>6.58</v>
      </c>
      <c r="C32" s="10">
        <f t="shared" si="17"/>
        <v>6.58</v>
      </c>
      <c r="D32" s="10">
        <f t="shared" si="17"/>
        <v>6.58</v>
      </c>
      <c r="E32" s="10">
        <f t="shared" si="17"/>
        <v>6.58</v>
      </c>
      <c r="F32" s="10">
        <f t="shared" si="17"/>
        <v>6.58</v>
      </c>
      <c r="G32" s="10">
        <f t="shared" si="17"/>
        <v>6.58</v>
      </c>
      <c r="H32" s="10">
        <f t="shared" si="17"/>
        <v>6.58</v>
      </c>
      <c r="I32" s="10">
        <f t="shared" si="17"/>
        <v>6.58</v>
      </c>
      <c r="J32" s="10">
        <f t="shared" si="17"/>
        <v>6.58</v>
      </c>
      <c r="K32" s="10"/>
    </row>
    <row r="33" spans="1:20">
      <c r="A33" s="5" t="s">
        <v>3</v>
      </c>
      <c r="B33" s="23">
        <f t="shared" ref="B33:J33" si="18">(B29-2)*2</f>
        <v>9.4</v>
      </c>
      <c r="C33" s="10">
        <f t="shared" si="18"/>
        <v>9.4</v>
      </c>
      <c r="D33" s="10">
        <f t="shared" si="18"/>
        <v>9.4</v>
      </c>
      <c r="E33" s="10">
        <f t="shared" si="18"/>
        <v>9.4</v>
      </c>
      <c r="F33" s="10">
        <f t="shared" si="18"/>
        <v>9.4</v>
      </c>
      <c r="G33" s="10">
        <f t="shared" si="18"/>
        <v>9.4</v>
      </c>
      <c r="H33" s="10">
        <f t="shared" si="18"/>
        <v>9.4</v>
      </c>
      <c r="I33" s="10">
        <f t="shared" si="18"/>
        <v>9.4</v>
      </c>
      <c r="J33" s="10">
        <f t="shared" si="18"/>
        <v>9.4</v>
      </c>
      <c r="K33" s="10"/>
    </row>
    <row r="34" spans="1:20">
      <c r="A34" s="5" t="s">
        <v>4</v>
      </c>
      <c r="B34" s="24">
        <f t="shared" ref="B34:J34" si="19">B31-B32-B33</f>
        <v>12.120000000000003</v>
      </c>
      <c r="C34" s="15">
        <f t="shared" si="19"/>
        <v>12.120000000000003</v>
      </c>
      <c r="D34" s="15">
        <f t="shared" si="19"/>
        <v>12.120000000000003</v>
      </c>
      <c r="E34" s="15">
        <f t="shared" si="19"/>
        <v>12.120000000000003</v>
      </c>
      <c r="F34" s="15">
        <f t="shared" si="19"/>
        <v>12.120000000000003</v>
      </c>
      <c r="G34" s="15">
        <f t="shared" si="19"/>
        <v>12.120000000000003</v>
      </c>
      <c r="H34" s="15">
        <f t="shared" si="19"/>
        <v>12.120000000000003</v>
      </c>
      <c r="I34" s="15">
        <f t="shared" si="19"/>
        <v>12.120000000000003</v>
      </c>
      <c r="J34" s="15">
        <f t="shared" si="19"/>
        <v>12.120000000000003</v>
      </c>
      <c r="K34" s="15"/>
    </row>
    <row r="35" spans="1:20" ht="12" thickBot="1">
      <c r="A35" s="5" t="s">
        <v>5</v>
      </c>
      <c r="B35" s="23">
        <v>1</v>
      </c>
      <c r="C35" s="10">
        <v>1</v>
      </c>
      <c r="D35" s="10">
        <v>1</v>
      </c>
      <c r="E35" s="10">
        <v>1</v>
      </c>
      <c r="F35" s="10">
        <v>1</v>
      </c>
      <c r="G35" s="10">
        <v>1</v>
      </c>
      <c r="H35" s="10">
        <v>1</v>
      </c>
      <c r="I35" s="10">
        <v>1</v>
      </c>
      <c r="J35" s="10">
        <v>1</v>
      </c>
      <c r="K35" s="10"/>
    </row>
    <row r="36" spans="1:20" ht="12" thickBot="1">
      <c r="A36" s="5" t="s">
        <v>6</v>
      </c>
      <c r="B36" s="25">
        <f t="shared" ref="B36:J36" si="20">B34/B35</f>
        <v>12.120000000000003</v>
      </c>
      <c r="C36" s="20">
        <f t="shared" si="20"/>
        <v>12.120000000000003</v>
      </c>
      <c r="D36" s="20">
        <f t="shared" si="20"/>
        <v>12.120000000000003</v>
      </c>
      <c r="E36" s="20">
        <f t="shared" si="20"/>
        <v>12.120000000000003</v>
      </c>
      <c r="F36" s="20">
        <f t="shared" si="20"/>
        <v>12.120000000000003</v>
      </c>
      <c r="G36" s="20">
        <f t="shared" si="20"/>
        <v>12.120000000000003</v>
      </c>
      <c r="H36" s="20">
        <f t="shared" si="20"/>
        <v>12.120000000000003</v>
      </c>
      <c r="I36" s="20">
        <f t="shared" si="20"/>
        <v>12.120000000000003</v>
      </c>
      <c r="J36" s="20">
        <f t="shared" si="20"/>
        <v>12.120000000000003</v>
      </c>
      <c r="K36" s="20"/>
    </row>
    <row r="37" spans="1:20">
      <c r="A37" s="35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20">
      <c r="A38" s="35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20">
      <c r="A39" s="35"/>
      <c r="B39" s="26"/>
      <c r="C39" s="26"/>
      <c r="D39" s="26"/>
      <c r="E39" s="26"/>
      <c r="F39" s="26"/>
      <c r="G39" s="26"/>
      <c r="H39" s="26"/>
      <c r="I39" s="26"/>
      <c r="J39" s="26"/>
      <c r="K39" s="26"/>
    </row>
    <row r="40" spans="1:20">
      <c r="A40" s="35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20"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20">
      <c r="B42" s="26"/>
      <c r="C42" s="26"/>
      <c r="D42" s="26"/>
      <c r="E42" s="26"/>
      <c r="F42" s="26"/>
      <c r="G42" s="26"/>
      <c r="H42" s="26"/>
      <c r="I42" s="26"/>
      <c r="J42" s="26"/>
      <c r="K42" s="26"/>
    </row>
    <row r="43" spans="1:20">
      <c r="B43" s="26"/>
      <c r="C43" s="26"/>
      <c r="D43" s="26"/>
      <c r="E43" s="26"/>
      <c r="F43" s="26"/>
      <c r="G43" s="26"/>
      <c r="H43" s="26"/>
      <c r="I43" s="26"/>
      <c r="J43" s="26"/>
      <c r="K43" s="26"/>
    </row>
    <row r="44" spans="1:20" ht="12" thickBot="1"/>
    <row r="45" spans="1:20" ht="12" thickBot="1">
      <c r="A45" s="6" t="s">
        <v>35</v>
      </c>
      <c r="B45" s="30" t="s">
        <v>36</v>
      </c>
      <c r="C45" s="30" t="s">
        <v>37</v>
      </c>
      <c r="D45" s="30" t="s">
        <v>38</v>
      </c>
      <c r="E45" s="30" t="s">
        <v>39</v>
      </c>
      <c r="F45" s="30" t="s">
        <v>40</v>
      </c>
      <c r="G45" s="30" t="s">
        <v>41</v>
      </c>
      <c r="H45" s="30" t="s">
        <v>42</v>
      </c>
      <c r="I45" s="30" t="s">
        <v>43</v>
      </c>
      <c r="J45" s="30" t="s">
        <v>44</v>
      </c>
      <c r="K45" s="30" t="s">
        <v>45</v>
      </c>
      <c r="L45" s="30" t="s">
        <v>46</v>
      </c>
      <c r="M45" s="30" t="s">
        <v>47</v>
      </c>
      <c r="N45" s="30" t="s">
        <v>48</v>
      </c>
      <c r="O45" s="34" t="s">
        <v>49</v>
      </c>
      <c r="P45" s="30" t="s">
        <v>50</v>
      </c>
      <c r="Q45" s="30" t="s">
        <v>51</v>
      </c>
      <c r="R45" s="30" t="s">
        <v>52</v>
      </c>
      <c r="S45" s="30" t="s">
        <v>53</v>
      </c>
      <c r="T45" s="27"/>
    </row>
    <row r="46" spans="1:20">
      <c r="A46" s="5" t="s">
        <v>0</v>
      </c>
      <c r="B46" s="23">
        <v>6</v>
      </c>
      <c r="C46" s="10">
        <v>6</v>
      </c>
      <c r="D46" s="10">
        <v>6</v>
      </c>
      <c r="E46" s="10">
        <v>6</v>
      </c>
      <c r="F46" s="10">
        <v>6</v>
      </c>
      <c r="G46" s="11">
        <v>6</v>
      </c>
      <c r="H46" s="10">
        <v>6</v>
      </c>
      <c r="I46" s="10">
        <v>6</v>
      </c>
      <c r="J46" s="10">
        <v>6</v>
      </c>
      <c r="K46" s="10">
        <v>6</v>
      </c>
      <c r="L46" s="10">
        <v>6</v>
      </c>
      <c r="M46" s="10">
        <v>6</v>
      </c>
      <c r="N46" s="10">
        <v>6</v>
      </c>
      <c r="O46" s="10">
        <v>6</v>
      </c>
      <c r="P46" s="10">
        <v>6</v>
      </c>
      <c r="Q46" s="10">
        <v>6</v>
      </c>
      <c r="R46" s="10">
        <v>6</v>
      </c>
      <c r="S46" s="10">
        <v>6</v>
      </c>
      <c r="T46" s="10"/>
    </row>
    <row r="47" spans="1:20">
      <c r="A47" s="5" t="s">
        <v>1</v>
      </c>
      <c r="B47" s="23">
        <v>6</v>
      </c>
      <c r="C47" s="10">
        <v>5.7</v>
      </c>
      <c r="D47" s="10">
        <v>8.25</v>
      </c>
      <c r="E47" s="10">
        <v>8.4499999999999993</v>
      </c>
      <c r="F47" s="10">
        <v>8.1</v>
      </c>
      <c r="G47" s="11">
        <v>9.6</v>
      </c>
      <c r="H47" s="10">
        <v>7.77</v>
      </c>
      <c r="I47" s="10">
        <v>8</v>
      </c>
      <c r="J47" s="10">
        <v>8.42</v>
      </c>
      <c r="K47" s="10">
        <v>8.19</v>
      </c>
      <c r="L47" s="10">
        <v>8.1</v>
      </c>
      <c r="M47" s="10">
        <v>8</v>
      </c>
      <c r="N47" s="10">
        <v>8.1999999999999993</v>
      </c>
      <c r="O47" s="10">
        <v>8</v>
      </c>
      <c r="P47" s="10">
        <v>8</v>
      </c>
      <c r="Q47" s="10">
        <v>8</v>
      </c>
      <c r="R47" s="10">
        <v>8.1999999999999993</v>
      </c>
      <c r="S47" s="10">
        <v>9.6</v>
      </c>
      <c r="T47" s="10"/>
    </row>
    <row r="48" spans="1:20">
      <c r="A48" s="5" t="s">
        <v>7</v>
      </c>
      <c r="B48" s="24">
        <f t="shared" ref="B48:S48" si="21">B46*B47</f>
        <v>36</v>
      </c>
      <c r="C48" s="15">
        <f t="shared" si="21"/>
        <v>34.200000000000003</v>
      </c>
      <c r="D48" s="15">
        <f t="shared" si="21"/>
        <v>49.5</v>
      </c>
      <c r="E48" s="15">
        <f t="shared" si="21"/>
        <v>50.699999999999996</v>
      </c>
      <c r="F48" s="15">
        <f t="shared" si="21"/>
        <v>48.599999999999994</v>
      </c>
      <c r="G48" s="15">
        <f t="shared" si="21"/>
        <v>57.599999999999994</v>
      </c>
      <c r="H48" s="15">
        <f t="shared" si="21"/>
        <v>46.62</v>
      </c>
      <c r="I48" s="15">
        <f t="shared" si="21"/>
        <v>48</v>
      </c>
      <c r="J48" s="15">
        <f t="shared" si="21"/>
        <v>50.519999999999996</v>
      </c>
      <c r="K48" s="15">
        <f t="shared" si="21"/>
        <v>49.14</v>
      </c>
      <c r="L48" s="15">
        <f t="shared" si="21"/>
        <v>48.599999999999994</v>
      </c>
      <c r="M48" s="15">
        <f t="shared" si="21"/>
        <v>48</v>
      </c>
      <c r="N48" s="15">
        <f t="shared" si="21"/>
        <v>49.199999999999996</v>
      </c>
      <c r="O48" s="15">
        <f t="shared" si="21"/>
        <v>48</v>
      </c>
      <c r="P48" s="15">
        <f t="shared" si="21"/>
        <v>48</v>
      </c>
      <c r="Q48" s="15">
        <f t="shared" si="21"/>
        <v>48</v>
      </c>
      <c r="R48" s="15">
        <f t="shared" si="21"/>
        <v>49.199999999999996</v>
      </c>
      <c r="S48" s="15">
        <f t="shared" si="21"/>
        <v>57.599999999999994</v>
      </c>
      <c r="T48" s="15"/>
    </row>
    <row r="49" spans="1:26">
      <c r="A49" s="5" t="s">
        <v>32</v>
      </c>
      <c r="B49" s="24">
        <f t="shared" ref="B49:S49" si="22">B48-(6*2)</f>
        <v>24</v>
      </c>
      <c r="C49" s="17">
        <f t="shared" si="22"/>
        <v>22.200000000000003</v>
      </c>
      <c r="D49" s="15">
        <f t="shared" si="22"/>
        <v>37.5</v>
      </c>
      <c r="E49" s="15">
        <f t="shared" si="22"/>
        <v>38.699999999999996</v>
      </c>
      <c r="F49" s="15">
        <f t="shared" si="22"/>
        <v>36.599999999999994</v>
      </c>
      <c r="G49" s="15">
        <f t="shared" si="22"/>
        <v>45.599999999999994</v>
      </c>
      <c r="H49" s="15">
        <f t="shared" si="22"/>
        <v>34.619999999999997</v>
      </c>
      <c r="I49" s="15">
        <f t="shared" si="22"/>
        <v>36</v>
      </c>
      <c r="J49" s="15">
        <f t="shared" si="22"/>
        <v>38.519999999999996</v>
      </c>
      <c r="K49" s="15">
        <f t="shared" si="22"/>
        <v>37.14</v>
      </c>
      <c r="L49" s="15">
        <f t="shared" si="22"/>
        <v>36.599999999999994</v>
      </c>
      <c r="M49" s="15">
        <f t="shared" si="22"/>
        <v>36</v>
      </c>
      <c r="N49" s="15">
        <f t="shared" si="22"/>
        <v>37.199999999999996</v>
      </c>
      <c r="O49" s="15">
        <f t="shared" si="22"/>
        <v>36</v>
      </c>
      <c r="P49" s="15">
        <f t="shared" si="22"/>
        <v>36</v>
      </c>
      <c r="Q49" s="15">
        <f t="shared" si="22"/>
        <v>36</v>
      </c>
      <c r="R49" s="15">
        <f t="shared" si="22"/>
        <v>37.199999999999996</v>
      </c>
      <c r="S49" s="15">
        <f t="shared" si="22"/>
        <v>45.599999999999994</v>
      </c>
      <c r="T49" s="15"/>
    </row>
    <row r="50" spans="1:26">
      <c r="A50" s="5" t="s">
        <v>2</v>
      </c>
      <c r="B50" s="23">
        <f>4*1.4</f>
        <v>5.6</v>
      </c>
      <c r="C50" s="10">
        <f>4*1.4</f>
        <v>5.6</v>
      </c>
      <c r="D50" s="10">
        <f>6.25*1.4</f>
        <v>8.75</v>
      </c>
      <c r="E50" s="10">
        <f>(E47-2)*1.4</f>
        <v>9.0299999999999976</v>
      </c>
      <c r="F50" s="10">
        <f>(F47-2)*1.4</f>
        <v>8.5399999999999991</v>
      </c>
      <c r="G50" s="10">
        <f>(G47-2)*1.4</f>
        <v>10.639999999999999</v>
      </c>
      <c r="H50" s="10">
        <f>(H47-2)*1.4</f>
        <v>8.0779999999999994</v>
      </c>
      <c r="I50" s="10">
        <f>(I47-2)*1.4</f>
        <v>8.3999999999999986</v>
      </c>
      <c r="J50" s="10">
        <f>11.6*1.4</f>
        <v>16.239999999999998</v>
      </c>
      <c r="K50" s="10">
        <f t="shared" ref="K50:S50" si="23">(K47-2)*1.4</f>
        <v>8.6659999999999986</v>
      </c>
      <c r="L50" s="10">
        <f t="shared" si="23"/>
        <v>8.5399999999999991</v>
      </c>
      <c r="M50" s="10">
        <f t="shared" si="23"/>
        <v>8.3999999999999986</v>
      </c>
      <c r="N50" s="10">
        <f t="shared" si="23"/>
        <v>8.6799999999999979</v>
      </c>
      <c r="O50" s="10">
        <f t="shared" si="23"/>
        <v>8.3999999999999986</v>
      </c>
      <c r="P50" s="10">
        <f t="shared" si="23"/>
        <v>8.3999999999999986</v>
      </c>
      <c r="Q50" s="10">
        <f t="shared" si="23"/>
        <v>8.3999999999999986</v>
      </c>
      <c r="R50" s="10">
        <f t="shared" si="23"/>
        <v>8.6799999999999979</v>
      </c>
      <c r="S50" s="10">
        <f t="shared" si="23"/>
        <v>10.639999999999999</v>
      </c>
      <c r="T50" s="10"/>
    </row>
    <row r="51" spans="1:26">
      <c r="A51" s="5" t="s">
        <v>3</v>
      </c>
      <c r="B51" s="23">
        <f>8*1</f>
        <v>8</v>
      </c>
      <c r="C51" s="10">
        <f>3.7*2</f>
        <v>7.4</v>
      </c>
      <c r="D51" s="10">
        <f>6.25*2</f>
        <v>12.5</v>
      </c>
      <c r="E51" s="10">
        <f>(E47-2)*2</f>
        <v>12.899999999999999</v>
      </c>
      <c r="F51" s="10">
        <f>(F47-2)*2</f>
        <v>12.2</v>
      </c>
      <c r="G51" s="10">
        <f>(G47-2)*2</f>
        <v>15.2</v>
      </c>
      <c r="H51" s="10">
        <f>(H47-2)*2</f>
        <v>11.54</v>
      </c>
      <c r="I51" s="10">
        <f>(I47-2)*2</f>
        <v>12</v>
      </c>
      <c r="J51" s="10">
        <f>6.42*1.4</f>
        <v>8.9879999999999995</v>
      </c>
      <c r="K51" s="10">
        <f t="shared" ref="K51:S51" si="24">(K47-2)*2</f>
        <v>12.379999999999999</v>
      </c>
      <c r="L51" s="10">
        <f t="shared" si="24"/>
        <v>12.2</v>
      </c>
      <c r="M51" s="10">
        <f t="shared" si="24"/>
        <v>12</v>
      </c>
      <c r="N51" s="10">
        <f t="shared" si="24"/>
        <v>12.399999999999999</v>
      </c>
      <c r="O51" s="10">
        <f t="shared" si="24"/>
        <v>12</v>
      </c>
      <c r="P51" s="10">
        <f t="shared" si="24"/>
        <v>12</v>
      </c>
      <c r="Q51" s="10">
        <f t="shared" si="24"/>
        <v>12</v>
      </c>
      <c r="R51" s="10">
        <f t="shared" si="24"/>
        <v>12.399999999999999</v>
      </c>
      <c r="S51" s="10">
        <f t="shared" si="24"/>
        <v>15.2</v>
      </c>
      <c r="T51" s="10"/>
    </row>
    <row r="52" spans="1:26">
      <c r="A52" s="5" t="s">
        <v>4</v>
      </c>
      <c r="B52" s="24">
        <f t="shared" ref="B52:I52" si="25">B49-B50-B51</f>
        <v>10.399999999999999</v>
      </c>
      <c r="C52" s="15">
        <f t="shared" si="25"/>
        <v>9.2000000000000011</v>
      </c>
      <c r="D52" s="15">
        <f t="shared" si="25"/>
        <v>16.25</v>
      </c>
      <c r="E52" s="15">
        <f t="shared" si="25"/>
        <v>16.77</v>
      </c>
      <c r="F52" s="15">
        <f t="shared" si="25"/>
        <v>15.859999999999996</v>
      </c>
      <c r="G52" s="15">
        <f t="shared" si="25"/>
        <v>19.759999999999994</v>
      </c>
      <c r="H52" s="15">
        <f t="shared" si="25"/>
        <v>15.001999999999999</v>
      </c>
      <c r="I52" s="15">
        <f t="shared" si="25"/>
        <v>15.600000000000001</v>
      </c>
      <c r="J52" s="15">
        <f>6.42*2</f>
        <v>12.84</v>
      </c>
      <c r="K52" s="15">
        <f t="shared" ref="K52:S52" si="26">K49-K50-K51</f>
        <v>16.094000000000005</v>
      </c>
      <c r="L52" s="15">
        <f t="shared" si="26"/>
        <v>15.859999999999996</v>
      </c>
      <c r="M52" s="15">
        <f t="shared" si="26"/>
        <v>15.600000000000001</v>
      </c>
      <c r="N52" s="15">
        <f t="shared" si="26"/>
        <v>16.119999999999997</v>
      </c>
      <c r="O52" s="15">
        <f t="shared" si="26"/>
        <v>15.600000000000001</v>
      </c>
      <c r="P52" s="15">
        <f t="shared" si="26"/>
        <v>15.600000000000001</v>
      </c>
      <c r="Q52" s="15">
        <f t="shared" si="26"/>
        <v>15.600000000000001</v>
      </c>
      <c r="R52" s="15">
        <f t="shared" si="26"/>
        <v>16.119999999999997</v>
      </c>
      <c r="S52" s="15">
        <f t="shared" si="26"/>
        <v>19.759999999999994</v>
      </c>
      <c r="T52" s="15"/>
    </row>
    <row r="53" spans="1:26" ht="12" thickBot="1">
      <c r="A53" s="5" t="s">
        <v>5</v>
      </c>
      <c r="B53" s="23">
        <v>1</v>
      </c>
      <c r="C53" s="10">
        <v>1</v>
      </c>
      <c r="D53" s="10">
        <v>1</v>
      </c>
      <c r="E53" s="10">
        <v>1</v>
      </c>
      <c r="F53" s="10">
        <v>1</v>
      </c>
      <c r="G53" s="10">
        <v>1</v>
      </c>
      <c r="H53" s="10">
        <v>1</v>
      </c>
      <c r="I53" s="10">
        <v>1</v>
      </c>
      <c r="J53" s="10">
        <v>1</v>
      </c>
      <c r="K53" s="10">
        <v>1</v>
      </c>
      <c r="L53" s="10">
        <v>1</v>
      </c>
      <c r="M53" s="10">
        <v>1</v>
      </c>
      <c r="N53" s="10">
        <v>1</v>
      </c>
      <c r="O53" s="10">
        <v>1</v>
      </c>
      <c r="P53" s="10">
        <v>1</v>
      </c>
      <c r="Q53" s="10">
        <v>1</v>
      </c>
      <c r="R53" s="10">
        <v>1</v>
      </c>
      <c r="S53" s="10">
        <v>1</v>
      </c>
      <c r="T53" s="10"/>
    </row>
    <row r="54" spans="1:26" ht="12" thickBot="1">
      <c r="A54" s="5" t="s">
        <v>6</v>
      </c>
      <c r="B54" s="25">
        <f t="shared" ref="B54:S54" si="27">B52/B53</f>
        <v>10.399999999999999</v>
      </c>
      <c r="C54" s="20">
        <f t="shared" si="27"/>
        <v>9.2000000000000011</v>
      </c>
      <c r="D54" s="20">
        <f t="shared" si="27"/>
        <v>16.25</v>
      </c>
      <c r="E54" s="20">
        <f t="shared" si="27"/>
        <v>16.77</v>
      </c>
      <c r="F54" s="20">
        <f t="shared" si="27"/>
        <v>15.859999999999996</v>
      </c>
      <c r="G54" s="20">
        <f t="shared" si="27"/>
        <v>19.759999999999994</v>
      </c>
      <c r="H54" s="20">
        <f t="shared" si="27"/>
        <v>15.001999999999999</v>
      </c>
      <c r="I54" s="20">
        <f t="shared" si="27"/>
        <v>15.600000000000001</v>
      </c>
      <c r="J54" s="20">
        <f t="shared" si="27"/>
        <v>12.84</v>
      </c>
      <c r="K54" s="20">
        <f t="shared" si="27"/>
        <v>16.094000000000005</v>
      </c>
      <c r="L54" s="20">
        <f t="shared" si="27"/>
        <v>15.859999999999996</v>
      </c>
      <c r="M54" s="20">
        <f t="shared" si="27"/>
        <v>15.600000000000001</v>
      </c>
      <c r="N54" s="20">
        <f t="shared" si="27"/>
        <v>16.119999999999997</v>
      </c>
      <c r="O54" s="20">
        <f t="shared" si="27"/>
        <v>15.600000000000001</v>
      </c>
      <c r="P54" s="20">
        <f t="shared" si="27"/>
        <v>15.600000000000001</v>
      </c>
      <c r="Q54" s="20">
        <f t="shared" si="27"/>
        <v>15.600000000000001</v>
      </c>
      <c r="R54" s="20">
        <f t="shared" si="27"/>
        <v>16.119999999999997</v>
      </c>
      <c r="S54" s="20">
        <f t="shared" si="27"/>
        <v>19.759999999999994</v>
      </c>
      <c r="T54" s="20"/>
    </row>
    <row r="56" spans="1:26" ht="12" thickBot="1"/>
    <row r="57" spans="1:26" ht="12" thickBot="1">
      <c r="A57" s="6" t="s">
        <v>54</v>
      </c>
      <c r="B57" s="30" t="s">
        <v>55</v>
      </c>
      <c r="C57" s="30" t="s">
        <v>56</v>
      </c>
      <c r="D57" s="30" t="s">
        <v>57</v>
      </c>
      <c r="E57" s="30" t="s">
        <v>58</v>
      </c>
      <c r="F57" s="30" t="s">
        <v>59</v>
      </c>
      <c r="G57" s="30" t="s">
        <v>60</v>
      </c>
      <c r="H57" s="30" t="s">
        <v>19</v>
      </c>
      <c r="I57" s="30" t="s">
        <v>20</v>
      </c>
      <c r="J57" s="30" t="s">
        <v>21</v>
      </c>
      <c r="K57" s="30" t="s">
        <v>22</v>
      </c>
      <c r="L57" s="30" t="s">
        <v>23</v>
      </c>
      <c r="M57" s="30" t="s">
        <v>24</v>
      </c>
      <c r="N57" s="30" t="s">
        <v>25</v>
      </c>
      <c r="O57" s="30" t="s">
        <v>26</v>
      </c>
      <c r="P57" s="30" t="s">
        <v>27</v>
      </c>
      <c r="Q57" s="30" t="s">
        <v>28</v>
      </c>
      <c r="R57" s="30" t="s">
        <v>8</v>
      </c>
      <c r="S57" s="30" t="s">
        <v>9</v>
      </c>
      <c r="T57" s="30" t="s">
        <v>12</v>
      </c>
      <c r="U57" s="30" t="s">
        <v>29</v>
      </c>
      <c r="V57" s="30" t="s">
        <v>30</v>
      </c>
      <c r="W57" s="30" t="s">
        <v>31</v>
      </c>
      <c r="X57" s="30" t="s">
        <v>10</v>
      </c>
      <c r="Y57" s="30" t="s">
        <v>13</v>
      </c>
      <c r="Z57" s="30" t="s">
        <v>14</v>
      </c>
    </row>
    <row r="58" spans="1:26">
      <c r="A58" s="5" t="s">
        <v>0</v>
      </c>
      <c r="B58" s="23">
        <v>7.15</v>
      </c>
      <c r="C58" s="10">
        <v>7.15</v>
      </c>
      <c r="D58" s="10">
        <v>7.15</v>
      </c>
      <c r="E58" s="10">
        <v>7.15</v>
      </c>
      <c r="F58" s="10">
        <v>7.15</v>
      </c>
      <c r="G58" s="10">
        <v>7.15</v>
      </c>
      <c r="H58" s="11">
        <v>7.15</v>
      </c>
      <c r="I58" s="10">
        <v>7.15</v>
      </c>
      <c r="J58" s="10">
        <v>7.15</v>
      </c>
      <c r="K58" s="10">
        <v>7.15</v>
      </c>
      <c r="L58" s="10">
        <v>7.15</v>
      </c>
      <c r="M58" s="10">
        <v>7.15</v>
      </c>
      <c r="N58" s="10">
        <v>7.15</v>
      </c>
      <c r="O58" s="10">
        <v>7.15</v>
      </c>
      <c r="P58" s="10">
        <v>7.15</v>
      </c>
      <c r="Q58" s="10">
        <v>7.15</v>
      </c>
      <c r="R58" s="10">
        <v>7.15</v>
      </c>
      <c r="S58" s="10">
        <v>7.15</v>
      </c>
      <c r="T58" s="10">
        <v>7.15</v>
      </c>
      <c r="U58" s="10">
        <v>7.15</v>
      </c>
      <c r="V58" s="10">
        <v>7.15</v>
      </c>
      <c r="W58" s="10">
        <v>7.15</v>
      </c>
      <c r="X58" s="10">
        <v>7.15</v>
      </c>
      <c r="Y58" s="10">
        <v>7.15</v>
      </c>
      <c r="Z58" s="10">
        <v>7.15</v>
      </c>
    </row>
    <row r="59" spans="1:26">
      <c r="A59" s="5" t="s">
        <v>1</v>
      </c>
      <c r="B59" s="23">
        <v>11.18</v>
      </c>
      <c r="C59" s="10">
        <v>11.18</v>
      </c>
      <c r="D59" s="10">
        <v>10.96</v>
      </c>
      <c r="E59" s="10">
        <v>10.96</v>
      </c>
      <c r="F59" s="10">
        <v>7.37</v>
      </c>
      <c r="G59" s="10">
        <v>5.48</v>
      </c>
      <c r="H59" s="11">
        <v>7.3</v>
      </c>
      <c r="I59" s="10">
        <v>7.3</v>
      </c>
      <c r="J59" s="10">
        <v>7.35</v>
      </c>
      <c r="K59" s="10">
        <v>7.3</v>
      </c>
      <c r="L59" s="10">
        <v>5.48</v>
      </c>
      <c r="M59" s="10">
        <v>7</v>
      </c>
      <c r="N59" s="10">
        <v>7.55</v>
      </c>
      <c r="O59" s="10">
        <v>7.7</v>
      </c>
      <c r="P59" s="10">
        <v>8.8699999999999992</v>
      </c>
      <c r="Q59" s="10">
        <v>7.3</v>
      </c>
      <c r="R59" s="10">
        <v>7.3</v>
      </c>
      <c r="S59" s="10">
        <v>7.35</v>
      </c>
      <c r="T59" s="10">
        <v>7.3</v>
      </c>
      <c r="U59" s="10">
        <v>5.48</v>
      </c>
      <c r="V59" s="10">
        <v>7.65</v>
      </c>
      <c r="W59" s="10">
        <v>7</v>
      </c>
      <c r="X59" s="10">
        <v>7.65</v>
      </c>
      <c r="Y59" s="10">
        <v>7.7</v>
      </c>
      <c r="Z59" s="10">
        <v>8.8699999999999992</v>
      </c>
    </row>
    <row r="60" spans="1:26">
      <c r="A60" s="5" t="s">
        <v>7</v>
      </c>
      <c r="B60" s="24">
        <f t="shared" ref="B60:Z60" si="28">B58*B59</f>
        <v>79.936999999999998</v>
      </c>
      <c r="C60" s="15">
        <f t="shared" si="28"/>
        <v>79.936999999999998</v>
      </c>
      <c r="D60" s="15">
        <f t="shared" si="28"/>
        <v>78.364000000000004</v>
      </c>
      <c r="E60" s="15">
        <f t="shared" si="28"/>
        <v>78.364000000000004</v>
      </c>
      <c r="F60" s="15">
        <f t="shared" si="28"/>
        <v>52.695500000000003</v>
      </c>
      <c r="G60" s="15">
        <f t="shared" si="28"/>
        <v>39.182000000000002</v>
      </c>
      <c r="H60" s="15">
        <f t="shared" si="28"/>
        <v>52.195</v>
      </c>
      <c r="I60" s="15">
        <f t="shared" si="28"/>
        <v>52.195</v>
      </c>
      <c r="J60" s="15">
        <f t="shared" si="28"/>
        <v>52.552500000000002</v>
      </c>
      <c r="K60" s="15">
        <f t="shared" si="28"/>
        <v>52.195</v>
      </c>
      <c r="L60" s="15">
        <f t="shared" si="28"/>
        <v>39.182000000000002</v>
      </c>
      <c r="M60" s="15">
        <f t="shared" si="28"/>
        <v>50.050000000000004</v>
      </c>
      <c r="N60" s="15">
        <f t="shared" si="28"/>
        <v>53.982500000000002</v>
      </c>
      <c r="O60" s="15">
        <f t="shared" si="28"/>
        <v>55.055000000000007</v>
      </c>
      <c r="P60" s="15">
        <f t="shared" si="28"/>
        <v>63.420499999999997</v>
      </c>
      <c r="Q60" s="15">
        <f t="shared" si="28"/>
        <v>52.195</v>
      </c>
      <c r="R60" s="15">
        <f t="shared" si="28"/>
        <v>52.195</v>
      </c>
      <c r="S60" s="15">
        <f t="shared" si="28"/>
        <v>52.552500000000002</v>
      </c>
      <c r="T60" s="15">
        <f t="shared" si="28"/>
        <v>52.195</v>
      </c>
      <c r="U60" s="15">
        <f t="shared" si="28"/>
        <v>39.182000000000002</v>
      </c>
      <c r="V60" s="15">
        <f t="shared" si="28"/>
        <v>54.697500000000005</v>
      </c>
      <c r="W60" s="15">
        <f t="shared" si="28"/>
        <v>50.050000000000004</v>
      </c>
      <c r="X60" s="15">
        <f t="shared" si="28"/>
        <v>54.697500000000005</v>
      </c>
      <c r="Y60" s="15">
        <f t="shared" si="28"/>
        <v>55.055000000000007</v>
      </c>
      <c r="Z60" s="15">
        <f t="shared" si="28"/>
        <v>63.420499999999997</v>
      </c>
    </row>
    <row r="61" spans="1:26">
      <c r="A61" s="5" t="s">
        <v>32</v>
      </c>
      <c r="B61" s="24">
        <f t="shared" ref="B61:Z61" si="29">B60-(7.15*2)</f>
        <v>65.637</v>
      </c>
      <c r="C61" s="15">
        <f t="shared" si="29"/>
        <v>65.637</v>
      </c>
      <c r="D61" s="15">
        <f t="shared" si="29"/>
        <v>64.064000000000007</v>
      </c>
      <c r="E61" s="15">
        <f t="shared" si="29"/>
        <v>64.064000000000007</v>
      </c>
      <c r="F61" s="15">
        <f t="shared" si="29"/>
        <v>38.395499999999998</v>
      </c>
      <c r="G61" s="15">
        <f t="shared" si="29"/>
        <v>24.882000000000001</v>
      </c>
      <c r="H61" s="15">
        <f t="shared" si="29"/>
        <v>37.894999999999996</v>
      </c>
      <c r="I61" s="15">
        <f t="shared" si="29"/>
        <v>37.894999999999996</v>
      </c>
      <c r="J61" s="15">
        <f t="shared" si="29"/>
        <v>38.252499999999998</v>
      </c>
      <c r="K61" s="15">
        <f t="shared" si="29"/>
        <v>37.894999999999996</v>
      </c>
      <c r="L61" s="15">
        <f t="shared" si="29"/>
        <v>24.882000000000001</v>
      </c>
      <c r="M61" s="15">
        <f t="shared" si="29"/>
        <v>35.75</v>
      </c>
      <c r="N61" s="15">
        <f t="shared" si="29"/>
        <v>39.682500000000005</v>
      </c>
      <c r="O61" s="15">
        <f t="shared" si="29"/>
        <v>40.75500000000001</v>
      </c>
      <c r="P61" s="15">
        <f t="shared" si="29"/>
        <v>49.120499999999993</v>
      </c>
      <c r="Q61" s="15">
        <f t="shared" si="29"/>
        <v>37.894999999999996</v>
      </c>
      <c r="R61" s="15">
        <f t="shared" si="29"/>
        <v>37.894999999999996</v>
      </c>
      <c r="S61" s="15">
        <f t="shared" si="29"/>
        <v>38.252499999999998</v>
      </c>
      <c r="T61" s="15">
        <f t="shared" si="29"/>
        <v>37.894999999999996</v>
      </c>
      <c r="U61" s="15">
        <f t="shared" si="29"/>
        <v>24.882000000000001</v>
      </c>
      <c r="V61" s="15">
        <f t="shared" si="29"/>
        <v>40.397500000000008</v>
      </c>
      <c r="W61" s="15">
        <f t="shared" si="29"/>
        <v>35.75</v>
      </c>
      <c r="X61" s="15">
        <f t="shared" si="29"/>
        <v>40.397500000000008</v>
      </c>
      <c r="Y61" s="15">
        <f t="shared" si="29"/>
        <v>40.75500000000001</v>
      </c>
      <c r="Z61" s="15">
        <f t="shared" si="29"/>
        <v>49.120499999999993</v>
      </c>
    </row>
    <row r="62" spans="1:26">
      <c r="A62" s="5" t="s">
        <v>2</v>
      </c>
      <c r="B62" s="23">
        <f>9.18*1.4</f>
        <v>12.851999999999999</v>
      </c>
      <c r="C62" s="10">
        <f>9.18*1.4</f>
        <v>12.851999999999999</v>
      </c>
      <c r="D62" s="10">
        <f>8.96*1.4</f>
        <v>12.544</v>
      </c>
      <c r="E62" s="10">
        <f>8.96*1.4</f>
        <v>12.544</v>
      </c>
      <c r="F62" s="10">
        <f t="shared" ref="F62:Z62" si="30">(F59-2)*1.4</f>
        <v>7.5179999999999998</v>
      </c>
      <c r="G62" s="10">
        <f t="shared" si="30"/>
        <v>4.8719999999999999</v>
      </c>
      <c r="H62" s="10">
        <f t="shared" si="30"/>
        <v>7.419999999999999</v>
      </c>
      <c r="I62" s="10">
        <f t="shared" si="30"/>
        <v>7.419999999999999</v>
      </c>
      <c r="J62" s="10">
        <f t="shared" si="30"/>
        <v>7.4899999999999993</v>
      </c>
      <c r="K62" s="10">
        <f t="shared" si="30"/>
        <v>7.419999999999999</v>
      </c>
      <c r="L62" s="10">
        <f t="shared" si="30"/>
        <v>4.8719999999999999</v>
      </c>
      <c r="M62" s="10">
        <f t="shared" si="30"/>
        <v>7</v>
      </c>
      <c r="N62" s="10">
        <f t="shared" si="30"/>
        <v>7.77</v>
      </c>
      <c r="O62" s="10">
        <f t="shared" si="30"/>
        <v>7.9799999999999995</v>
      </c>
      <c r="P62" s="10">
        <f t="shared" si="30"/>
        <v>9.6179999999999986</v>
      </c>
      <c r="Q62" s="10">
        <f t="shared" si="30"/>
        <v>7.419999999999999</v>
      </c>
      <c r="R62" s="10">
        <f t="shared" si="30"/>
        <v>7.419999999999999</v>
      </c>
      <c r="S62" s="10">
        <f t="shared" si="30"/>
        <v>7.4899999999999993</v>
      </c>
      <c r="T62" s="10">
        <f t="shared" si="30"/>
        <v>7.419999999999999</v>
      </c>
      <c r="U62" s="10">
        <f t="shared" si="30"/>
        <v>4.8719999999999999</v>
      </c>
      <c r="V62" s="10">
        <f t="shared" si="30"/>
        <v>7.91</v>
      </c>
      <c r="W62" s="10">
        <f t="shared" si="30"/>
        <v>7</v>
      </c>
      <c r="X62" s="10">
        <f t="shared" si="30"/>
        <v>7.91</v>
      </c>
      <c r="Y62" s="10">
        <f t="shared" si="30"/>
        <v>7.9799999999999995</v>
      </c>
      <c r="Z62" s="10">
        <f t="shared" si="30"/>
        <v>9.6179999999999986</v>
      </c>
    </row>
    <row r="63" spans="1:26">
      <c r="A63" s="5" t="s">
        <v>3</v>
      </c>
      <c r="B63" s="23">
        <f>9.18*2</f>
        <v>18.36</v>
      </c>
      <c r="C63" s="10">
        <f>9.18*2</f>
        <v>18.36</v>
      </c>
      <c r="D63" s="10">
        <f>8.96*2</f>
        <v>17.920000000000002</v>
      </c>
      <c r="E63" s="10">
        <f>8.96*2</f>
        <v>17.920000000000002</v>
      </c>
      <c r="F63" s="10">
        <f t="shared" ref="F63:O63" si="31">(F59-2)*2</f>
        <v>10.74</v>
      </c>
      <c r="G63" s="10">
        <f t="shared" si="31"/>
        <v>6.9600000000000009</v>
      </c>
      <c r="H63" s="10">
        <f t="shared" si="31"/>
        <v>10.6</v>
      </c>
      <c r="I63" s="10">
        <f t="shared" si="31"/>
        <v>10.6</v>
      </c>
      <c r="J63" s="10">
        <f t="shared" si="31"/>
        <v>10.7</v>
      </c>
      <c r="K63" s="10">
        <f t="shared" si="31"/>
        <v>10.6</v>
      </c>
      <c r="L63" s="10">
        <f t="shared" si="31"/>
        <v>6.9600000000000009</v>
      </c>
      <c r="M63" s="10">
        <f t="shared" si="31"/>
        <v>10</v>
      </c>
      <c r="N63" s="10">
        <f t="shared" si="31"/>
        <v>11.1</v>
      </c>
      <c r="O63" s="10">
        <f t="shared" si="31"/>
        <v>11.4</v>
      </c>
      <c r="P63" s="10">
        <f t="shared" ref="P63:U63" si="32">(P59-2)*2</f>
        <v>13.739999999999998</v>
      </c>
      <c r="Q63" s="10">
        <f t="shared" si="32"/>
        <v>10.6</v>
      </c>
      <c r="R63" s="10">
        <f t="shared" si="32"/>
        <v>10.6</v>
      </c>
      <c r="S63" s="10">
        <f t="shared" si="32"/>
        <v>10.7</v>
      </c>
      <c r="T63" s="10">
        <f t="shared" si="32"/>
        <v>10.6</v>
      </c>
      <c r="U63" s="10">
        <f t="shared" si="32"/>
        <v>6.9600000000000009</v>
      </c>
      <c r="V63" s="10">
        <f>(V59-2)*2</f>
        <v>11.3</v>
      </c>
      <c r="W63" s="10">
        <f>(W59-2)*2</f>
        <v>10</v>
      </c>
      <c r="X63" s="10">
        <f>(X59-2)*2</f>
        <v>11.3</v>
      </c>
      <c r="Y63" s="10">
        <f>(Y59-2)*2</f>
        <v>11.4</v>
      </c>
      <c r="Z63" s="10">
        <f>(Z59-2)*2</f>
        <v>13.739999999999998</v>
      </c>
    </row>
    <row r="64" spans="1:26">
      <c r="A64" s="5" t="s">
        <v>4</v>
      </c>
      <c r="B64" s="24">
        <f t="shared" ref="B64:Z64" si="33">B61-B62-B63</f>
        <v>34.425000000000004</v>
      </c>
      <c r="C64" s="15">
        <f t="shared" si="33"/>
        <v>34.425000000000004</v>
      </c>
      <c r="D64" s="15">
        <f t="shared" si="33"/>
        <v>33.600000000000009</v>
      </c>
      <c r="E64" s="15">
        <f t="shared" si="33"/>
        <v>33.600000000000009</v>
      </c>
      <c r="F64" s="15">
        <f t="shared" si="33"/>
        <v>20.137499999999996</v>
      </c>
      <c r="G64" s="15">
        <f t="shared" si="33"/>
        <v>13.05</v>
      </c>
      <c r="H64" s="15">
        <f t="shared" si="33"/>
        <v>19.875</v>
      </c>
      <c r="I64" s="15">
        <f t="shared" si="33"/>
        <v>19.875</v>
      </c>
      <c r="J64" s="15">
        <f t="shared" si="33"/>
        <v>20.0625</v>
      </c>
      <c r="K64" s="15">
        <f t="shared" si="33"/>
        <v>19.875</v>
      </c>
      <c r="L64" s="15">
        <f t="shared" si="33"/>
        <v>13.05</v>
      </c>
      <c r="M64" s="15">
        <f t="shared" si="33"/>
        <v>18.75</v>
      </c>
      <c r="N64" s="15">
        <f t="shared" si="33"/>
        <v>20.812500000000007</v>
      </c>
      <c r="O64" s="15">
        <f t="shared" si="33"/>
        <v>21.375000000000014</v>
      </c>
      <c r="P64" s="15">
        <f t="shared" si="33"/>
        <v>25.762499999999999</v>
      </c>
      <c r="Q64" s="15">
        <f t="shared" si="33"/>
        <v>19.875</v>
      </c>
      <c r="R64" s="15">
        <f t="shared" si="33"/>
        <v>19.875</v>
      </c>
      <c r="S64" s="15">
        <f t="shared" si="33"/>
        <v>20.0625</v>
      </c>
      <c r="T64" s="15">
        <f t="shared" si="33"/>
        <v>19.875</v>
      </c>
      <c r="U64" s="15">
        <f t="shared" si="33"/>
        <v>13.05</v>
      </c>
      <c r="V64" s="15">
        <f t="shared" si="33"/>
        <v>21.187500000000011</v>
      </c>
      <c r="W64" s="15">
        <f t="shared" si="33"/>
        <v>18.75</v>
      </c>
      <c r="X64" s="15">
        <f t="shared" si="33"/>
        <v>21.187500000000011</v>
      </c>
      <c r="Y64" s="15">
        <f t="shared" si="33"/>
        <v>21.375000000000014</v>
      </c>
      <c r="Z64" s="15">
        <f t="shared" si="33"/>
        <v>25.762499999999999</v>
      </c>
    </row>
    <row r="65" spans="1:26" ht="12" thickBot="1">
      <c r="A65" s="5" t="s">
        <v>5</v>
      </c>
      <c r="B65" s="23">
        <v>1</v>
      </c>
      <c r="C65" s="10">
        <v>1</v>
      </c>
      <c r="D65" s="10">
        <v>1</v>
      </c>
      <c r="E65" s="10">
        <v>1</v>
      </c>
      <c r="F65" s="10">
        <v>1</v>
      </c>
      <c r="G65" s="10">
        <v>1</v>
      </c>
      <c r="H65" s="10">
        <v>1</v>
      </c>
      <c r="I65" s="10">
        <v>1</v>
      </c>
      <c r="J65" s="10">
        <v>1</v>
      </c>
      <c r="K65" s="10">
        <v>1</v>
      </c>
      <c r="L65" s="10">
        <v>1</v>
      </c>
      <c r="M65" s="10">
        <v>1</v>
      </c>
      <c r="N65" s="10">
        <v>1</v>
      </c>
      <c r="O65" s="10">
        <v>1</v>
      </c>
      <c r="P65" s="10">
        <v>1</v>
      </c>
      <c r="Q65" s="10">
        <v>1</v>
      </c>
      <c r="R65" s="10">
        <v>1</v>
      </c>
      <c r="S65" s="10">
        <v>1</v>
      </c>
      <c r="T65" s="10">
        <v>1</v>
      </c>
      <c r="U65" s="10">
        <v>1</v>
      </c>
      <c r="V65" s="10">
        <v>1</v>
      </c>
      <c r="W65" s="10">
        <v>1</v>
      </c>
      <c r="X65" s="10">
        <v>1</v>
      </c>
      <c r="Y65" s="10">
        <v>1</v>
      </c>
      <c r="Z65" s="10">
        <v>1</v>
      </c>
    </row>
    <row r="66" spans="1:26" ht="12" thickBot="1">
      <c r="A66" s="5" t="s">
        <v>6</v>
      </c>
      <c r="B66" s="25">
        <f t="shared" ref="B66:Z66" si="34">B64/B65</f>
        <v>34.425000000000004</v>
      </c>
      <c r="C66" s="20">
        <f t="shared" si="34"/>
        <v>34.425000000000004</v>
      </c>
      <c r="D66" s="20">
        <f t="shared" si="34"/>
        <v>33.600000000000009</v>
      </c>
      <c r="E66" s="20">
        <f t="shared" si="34"/>
        <v>33.600000000000009</v>
      </c>
      <c r="F66" s="20">
        <f t="shared" si="34"/>
        <v>20.137499999999996</v>
      </c>
      <c r="G66" s="20">
        <f t="shared" si="34"/>
        <v>13.05</v>
      </c>
      <c r="H66" s="20">
        <f t="shared" si="34"/>
        <v>19.875</v>
      </c>
      <c r="I66" s="20">
        <f t="shared" si="34"/>
        <v>19.875</v>
      </c>
      <c r="J66" s="20">
        <f t="shared" si="34"/>
        <v>20.0625</v>
      </c>
      <c r="K66" s="20">
        <f t="shared" si="34"/>
        <v>19.875</v>
      </c>
      <c r="L66" s="20">
        <f t="shared" si="34"/>
        <v>13.05</v>
      </c>
      <c r="M66" s="20">
        <f t="shared" si="34"/>
        <v>18.75</v>
      </c>
      <c r="N66" s="20">
        <f t="shared" si="34"/>
        <v>20.812500000000007</v>
      </c>
      <c r="O66" s="20">
        <f t="shared" si="34"/>
        <v>21.375000000000014</v>
      </c>
      <c r="P66" s="20">
        <f t="shared" si="34"/>
        <v>25.762499999999999</v>
      </c>
      <c r="Q66" s="20">
        <f t="shared" si="34"/>
        <v>19.875</v>
      </c>
      <c r="R66" s="20">
        <f t="shared" si="34"/>
        <v>19.875</v>
      </c>
      <c r="S66" s="20">
        <f t="shared" si="34"/>
        <v>20.0625</v>
      </c>
      <c r="T66" s="20">
        <f t="shared" si="34"/>
        <v>19.875</v>
      </c>
      <c r="U66" s="20">
        <f t="shared" si="34"/>
        <v>13.05</v>
      </c>
      <c r="V66" s="20">
        <f t="shared" si="34"/>
        <v>21.187500000000011</v>
      </c>
      <c r="W66" s="20">
        <f t="shared" si="34"/>
        <v>18.75</v>
      </c>
      <c r="X66" s="20">
        <f t="shared" si="34"/>
        <v>21.187500000000011</v>
      </c>
      <c r="Y66" s="20">
        <f t="shared" si="34"/>
        <v>21.375000000000014</v>
      </c>
      <c r="Z66" s="20">
        <f t="shared" si="34"/>
        <v>25.762499999999999</v>
      </c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D24"/>
  <sheetViews>
    <sheetView workbookViewId="0">
      <selection activeCell="F6" sqref="F6"/>
    </sheetView>
  </sheetViews>
  <sheetFormatPr defaultColWidth="11" defaultRowHeight="15.75"/>
  <cols>
    <col min="2" max="2" width="8.375" customWidth="1"/>
    <col min="3" max="3" width="8.5" customWidth="1"/>
  </cols>
  <sheetData>
    <row r="2" spans="1:4">
      <c r="B2" s="2" t="s">
        <v>1</v>
      </c>
      <c r="C2" s="2" t="s">
        <v>0</v>
      </c>
      <c r="D2" s="2">
        <v>10</v>
      </c>
    </row>
    <row r="3" spans="1:4">
      <c r="A3" s="1" t="s">
        <v>11</v>
      </c>
      <c r="B3" s="2">
        <v>7.15</v>
      </c>
      <c r="C3" s="2">
        <v>6.35</v>
      </c>
      <c r="D3" s="2">
        <v>10</v>
      </c>
    </row>
    <row r="4" spans="1:4">
      <c r="A4" s="1">
        <v>1</v>
      </c>
      <c r="B4" s="2"/>
      <c r="C4" s="2"/>
      <c r="D4" s="2"/>
    </row>
    <row r="5" spans="1:4">
      <c r="A5" s="1">
        <v>2</v>
      </c>
      <c r="B5" s="2"/>
      <c r="C5" s="2"/>
      <c r="D5" s="2"/>
    </row>
    <row r="6" spans="1:4">
      <c r="A6" s="1">
        <v>3</v>
      </c>
      <c r="B6" s="2"/>
      <c r="C6" s="2"/>
      <c r="D6" s="2"/>
    </row>
    <row r="7" spans="1:4">
      <c r="A7" s="1">
        <v>4</v>
      </c>
      <c r="B7" s="2"/>
      <c r="C7" s="2"/>
      <c r="D7" s="2"/>
    </row>
    <row r="8" spans="1:4">
      <c r="A8" s="1">
        <v>5</v>
      </c>
      <c r="B8" s="2"/>
      <c r="C8" s="2"/>
      <c r="D8" s="2"/>
    </row>
    <row r="9" spans="1:4">
      <c r="A9" s="1">
        <v>6</v>
      </c>
      <c r="B9" s="2"/>
      <c r="C9" s="2"/>
      <c r="D9" s="2"/>
    </row>
    <row r="10" spans="1:4">
      <c r="A10" s="1">
        <v>7</v>
      </c>
      <c r="B10" s="2"/>
      <c r="C10" s="2"/>
      <c r="D10" s="2"/>
    </row>
    <row r="11" spans="1:4">
      <c r="A11" s="1">
        <v>8</v>
      </c>
      <c r="B11" s="2"/>
      <c r="C11" s="2"/>
      <c r="D11" s="2"/>
    </row>
    <row r="12" spans="1:4">
      <c r="A12" s="1">
        <v>9</v>
      </c>
      <c r="B12" s="2"/>
      <c r="C12" s="2"/>
      <c r="D12" s="2"/>
    </row>
    <row r="13" spans="1:4">
      <c r="A13" s="1">
        <v>10</v>
      </c>
      <c r="B13" s="2"/>
      <c r="C13" s="2"/>
      <c r="D13" s="2"/>
    </row>
    <row r="14" spans="1:4">
      <c r="A14" s="1">
        <v>11</v>
      </c>
      <c r="B14" s="2"/>
      <c r="C14" s="2"/>
      <c r="D14" s="2"/>
    </row>
    <row r="15" spans="1:4">
      <c r="A15" s="1">
        <v>12</v>
      </c>
      <c r="B15" s="2"/>
      <c r="C15" s="2"/>
      <c r="D15" s="2"/>
    </row>
    <row r="16" spans="1:4">
      <c r="A16" s="1">
        <v>13</v>
      </c>
      <c r="B16" s="2"/>
      <c r="C16" s="2"/>
      <c r="D16" s="2"/>
    </row>
    <row r="17" spans="1:4">
      <c r="A17" s="1">
        <v>14</v>
      </c>
      <c r="B17" s="2"/>
      <c r="C17" s="2"/>
      <c r="D17" s="2"/>
    </row>
    <row r="18" spans="1:4">
      <c r="A18" s="1">
        <v>15</v>
      </c>
      <c r="B18" s="2"/>
      <c r="C18" s="2"/>
      <c r="D18" s="2"/>
    </row>
    <row r="19" spans="1:4">
      <c r="A19" s="1">
        <v>16</v>
      </c>
      <c r="B19" s="2"/>
      <c r="C19" s="2"/>
      <c r="D19" s="2"/>
    </row>
    <row r="20" spans="1:4">
      <c r="A20" s="1">
        <v>17</v>
      </c>
      <c r="B20" s="2"/>
      <c r="C20" s="2"/>
      <c r="D20" s="2"/>
    </row>
    <row r="21" spans="1:4">
      <c r="A21" s="1">
        <v>18</v>
      </c>
      <c r="B21" s="2"/>
      <c r="C21" s="2"/>
      <c r="D21" s="2"/>
    </row>
    <row r="22" spans="1:4">
      <c r="A22" s="1">
        <v>19</v>
      </c>
      <c r="B22" s="2"/>
      <c r="C22" s="2"/>
      <c r="D22" s="2"/>
    </row>
    <row r="23" spans="1:4">
      <c r="A23" s="1">
        <v>20</v>
      </c>
      <c r="B23" s="2"/>
      <c r="C23" s="2"/>
      <c r="D23" s="2"/>
    </row>
    <row r="24" spans="1:4">
      <c r="A24" s="1">
        <v>22</v>
      </c>
      <c r="B24" s="2"/>
      <c r="C24" s="2"/>
      <c r="D24" s="2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di Microsoft Office</dc:creator>
  <cp:lastModifiedBy>pc-vigilanza</cp:lastModifiedBy>
  <cp:lastPrinted>2020-07-06T11:05:58Z</cp:lastPrinted>
  <dcterms:created xsi:type="dcterms:W3CDTF">2020-07-05T11:51:02Z</dcterms:created>
  <dcterms:modified xsi:type="dcterms:W3CDTF">2020-07-08T10:20:52Z</dcterms:modified>
</cp:coreProperties>
</file>